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0"/>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'БР5'!$A$1:$I$44</definedName>
    <definedName name="_xlnm.Print_Area" localSheetId="2">'В3'!$B$1:$R$132</definedName>
    <definedName name="_xlnm.Print_Area" localSheetId="0">'Дох1'!$A$1:$G$113</definedName>
    <definedName name="_xlnm.Print_Area" localSheetId="5">'Прог6'!$B$1:$I$59</definedName>
    <definedName name="_xlnm.Print_Area" localSheetId="3">'Тр4'!$A$1:$T$20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<sst xmlns="http://schemas.openxmlformats.org/spreadsheetml/2006/main" count="926" uniqueCount="517">
  <si>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</si>
  <si>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</si>
  <si>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</si>
  <si>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</si>
  <si>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</si>
  <si>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</si>
  <si>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</si>
  <si>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</si>
  <si>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</si>
  <si>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</si>
  <si>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</si>
  <si>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</si>
  <si>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</si>
  <si>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</si>
  <si>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</si>
  <si>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</si>
  <si>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</si>
  <si>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</si>
  <si>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</si>
  <si>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</si>
  <si>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</si>
  <si>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</si>
  <si>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</si>
  <si>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</si>
  <si>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</si>
  <si>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</si>
  <si>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</si>
  <si>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</si>
  <si>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</si>
  <si>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</si>
  <si>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</si>
  <si>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</si>
  <si>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</si>
  <si>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</si>
  <si>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</si>
  <si>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</si>
  <si>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</si>
  <si>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</si>
  <si>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</si>
  <si>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</si>
  <si>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</si>
  <si>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</si>
  <si>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</si>
  <si>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</si>
  <si>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</si>
  <si>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</si>
  <si>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</si>
  <si>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</si>
  <si>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</si>
  <si>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</si>
  <si>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</si>
  <si>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</si>
  <si>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</si>
  <si>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</si>
  <si>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</si>
  <si>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</si>
  <si>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</si>
  <si>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</si>
  <si>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</si>
  <si>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</si>
  <si>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</si>
  <si>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</si>
  <si>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</si>
  <si>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</si>
  <si>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</si>
  <si>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</si>
  <si>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</si>
  <si>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</si>
  <si>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</si>
  <si>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</si>
  <si>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</si>
  <si>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</si>
  <si>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</si>
  <si>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</si>
  <si>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</si>
  <si>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</si>
  <si>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</si>
  <si>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</si>
  <si>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</si>
  <si>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</si>
  <si>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</si>
  <si>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</si>
  <si>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Співфінансування  (3%) на корегування проектної документації у зв’язку з виділенням 2 пускового комплексу робочого проекту „Капітальний ремонт проїздної частини по вул. Князя Ігоря в м. Новгород-Сіверський” (на виконання розпорядження Кабінету Міністрів  України від 11.05.2017 № 310– р  „Деякі питання розподілу у 2017 році субвенції з державного бюджету місцевим бюджетам на здійснення заходів щодо соціально-економічного розвитку окремих територій”, розпорядження Чернігівської обласної державної адміністрації від 29.06.2017 №307 „Про організацію роботи щодо використання коштів субвенції” </t>
  </si>
  <si>
    <t xml:space="preserve">Співфінансування  (3%) на теплову модернізацію ДНЗ "Ластівка" у м. Новгород - Сіверський (капітальний ремонт) на виконання розпорядження КМУ від 11.05.2017 №310-р  </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</si>
  <si>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</si>
  <si>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</si>
  <si>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</si>
  <si>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</si>
  <si>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</si>
  <si>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</si>
  <si>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</si>
  <si>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</si>
  <si>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</si>
  <si>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</si>
  <si>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</si>
  <si>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</si>
  <si>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</si>
  <si>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</si>
  <si>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</si>
  <si>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</si>
  <si>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</si>
  <si>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</si>
  <si>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</si>
  <si>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</si>
  <si>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</si>
  <si>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</si>
  <si>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</si>
  <si>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</si>
  <si>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</si>
  <si>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</si>
  <si>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</si>
  <si>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</si>
  <si>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</si>
  <si>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</si>
  <si>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</si>
  <si>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</si>
  <si>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</si>
  <si>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</si>
  <si>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</si>
  <si>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</si>
  <si>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</si>
  <si>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</si>
  <si>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</si>
  <si>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</si>
  <si>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</si>
  <si>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</si>
  <si>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</si>
  <si>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</si>
  <si>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</si>
  <si>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</si>
  <si>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</si>
  <si>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</si>
  <si>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</si>
  <si>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</si>
  <si>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</si>
  <si>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</si>
  <si>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</si>
  <si>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</si>
  <si>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</si>
  <si>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</si>
  <si>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</si>
  <si>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</si>
  <si>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</si>
  <si>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</si>
  <si>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</si>
  <si>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</si>
  <si>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</si>
  <si>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</si>
  <si>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</si>
  <si>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</si>
  <si>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</si>
  <si>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</si>
  <si>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</si>
  <si>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</si>
  <si>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</si>
  <si>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</si>
  <si>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</si>
  <si>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</si>
  <si>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</si>
  <si>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</si>
  <si>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</si>
  <si>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</si>
  <si>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</si>
  <si>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</si>
  <si>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</si>
  <si>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</si>
  <si>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</si>
  <si>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</si>
  <si>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</si>
  <si>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</si>
  <si>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</si>
  <si>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</si>
  <si>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</si>
  <si>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</si>
  <si>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</si>
  <si>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</si>
  <si>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</si>
  <si>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</si>
  <si>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</si>
  <si>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</si>
  <si>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</si>
  <si>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</si>
  <si>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</si>
  <si>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</si>
  <si>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</si>
  <si>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</si>
  <si>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</si>
  <si>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</si>
  <si>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</si>
  <si>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</si>
  <si>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</si>
  <si>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</si>
  <si>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</si>
  <si>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</si>
  <si>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</si>
  <si>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</si>
  <si>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</si>
  <si>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</si>
  <si>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</si>
  <si>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</si>
  <si>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</si>
  <si>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</si>
  <si>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</si>
  <si>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</si>
  <si>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</si>
  <si>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</si>
  <si>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</si>
  <si>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</si>
  <si>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</si>
  <si>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</si>
  <si>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</si>
  <si>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-315199</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</si>
  <si>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</si>
  <si>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</si>
  <si>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</si>
  <si>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</si>
  <si>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</si>
  <si>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</si>
  <si>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</si>
  <si>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</si>
  <si>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</si>
  <si>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</si>
  <si>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</si>
  <si>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</si>
  <si>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</si>
  <si>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</si>
  <si>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</si>
  <si>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</si>
  <si>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</si>
  <si>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</si>
  <si>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</si>
  <si>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</si>
  <si>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</si>
  <si>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</si>
  <si>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</si>
  <si>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</si>
  <si>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</si>
  <si>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</si>
  <si>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</si>
  <si>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</si>
  <si>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</si>
  <si>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</si>
  <si>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</si>
  <si>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</si>
  <si>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</si>
  <si>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</si>
  <si>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</si>
  <si>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</si>
  <si>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</si>
  <si>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</si>
  <si>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</si>
  <si>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</si>
  <si>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</si>
  <si>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</si>
  <si>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</si>
  <si>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</si>
  <si>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</si>
  <si>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</si>
  <si>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</si>
  <si>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</si>
  <si>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</si>
  <si>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</si>
  <si>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</si>
  <si>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</si>
  <si>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</si>
  <si>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</si>
  <si>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</si>
  <si>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</si>
  <si>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</si>
  <si>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</si>
  <si>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</si>
  <si>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</si>
  <si>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</si>
  <si>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</si>
  <si>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</si>
  <si>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</si>
  <si>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</si>
  <si>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</si>
  <si>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</si>
  <si>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</si>
  <si>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</si>
  <si>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</si>
  <si>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</si>
  <si>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</si>
  <si>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</si>
  <si>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</si>
  <si>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</si>
  <si>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</si>
  <si>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</si>
  <si>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</si>
  <si>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</si>
  <si>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</si>
  <si>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</si>
  <si>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</si>
  <si>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</si>
  <si>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</si>
  <si>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</si>
  <si>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</si>
  <si>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</si>
  <si>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</si>
  <si>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</si>
  <si>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</si>
  <si>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</si>
  <si>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</si>
  <si>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</si>
  <si>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</si>
  <si>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</si>
  <si>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</si>
  <si>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</si>
  <si>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</si>
  <si>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</si>
  <si>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</si>
  <si>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</si>
  <si>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</si>
  <si>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</si>
  <si>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</si>
  <si>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</si>
  <si>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</si>
  <si>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</si>
  <si>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</si>
  <si>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</si>
  <si>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</si>
  <si>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</si>
  <si>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</si>
  <si>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</si>
  <si>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</si>
  <si>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</si>
  <si>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</si>
  <si>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</si>
  <si>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</si>
  <si>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</si>
  <si>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</si>
  <si>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</si>
  <si>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</si>
  <si>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</si>
  <si>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</si>
  <si>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</si>
  <si>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</si>
  <si>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</si>
  <si>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</si>
  <si>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</si>
  <si>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</si>
  <si>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</si>
  <si>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</si>
  <si>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</si>
  <si>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</si>
  <si>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</si>
  <si>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</si>
  <si>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</si>
  <si>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</si>
  <si>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</si>
  <si>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</si>
  <si>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</si>
  <si>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</si>
  <si>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</si>
  <si>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</si>
  <si>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</si>
  <si>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</si>
  <si>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</si>
  <si>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</si>
  <si>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</si>
  <si>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</si>
  <si>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</si>
  <si>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</si>
  <si>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</si>
  <si>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</si>
  <si>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</si>
  <si>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</si>
  <si>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</si>
  <si>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</si>
  <si>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</si>
  <si>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</si>
  <si>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</si>
  <si>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</si>
  <si>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</si>
  <si>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</si>
  <si>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</si>
  <si>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</si>
  <si>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</si>
  <si>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</si>
  <si>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</si>
  <si>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</si>
  <si>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</si>
  <si>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</si>
  <si>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</si>
  <si>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</si>
  <si>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</si>
  <si>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</si>
  <si>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</si>
  <si>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</si>
  <si>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</si>
  <si>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</si>
  <si>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</si>
  <si>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</si>
  <si>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</si>
  <si>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</si>
  <si>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</si>
  <si>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</si>
  <si>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</si>
  <si>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</si>
  <si>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</si>
  <si>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</si>
  <si>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</si>
  <si>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</si>
  <si>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</si>
  <si>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</si>
  <si>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</si>
  <si>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</si>
  <si>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</si>
  <si>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</si>
  <si>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</si>
  <si>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</si>
  <si>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</si>
  <si>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</si>
  <si>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</si>
  <si>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</si>
  <si>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</si>
  <si>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</si>
  <si>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</si>
  <si>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</si>
  <si>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</si>
  <si>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</si>
  <si>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</si>
  <si>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</si>
  <si>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</si>
  <si>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</si>
  <si>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</si>
  <si>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</si>
  <si>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</si>
  <si>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</si>
  <si>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</si>
  <si>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</si>
  <si>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</si>
  <si>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</si>
  <si>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</si>
  <si>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</si>
  <si>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</si>
  <si>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</si>
  <si>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</si>
  <si>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</si>
  <si>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</si>
  <si>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</si>
  <si>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</si>
  <si>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</si>
  <si>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</si>
  <si>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</si>
  <si>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</si>
  <si>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</si>
  <si>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</si>
  <si>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</si>
  <si>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</si>
  <si>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</si>
  <si>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</si>
  <si>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</si>
  <si>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</si>
  <si>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 xml:space="preserve">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</si>
  <si>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</si>
  <si>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</si>
  <si>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</si>
  <si>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</si>
  <si>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</si>
  <si>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</si>
  <si>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</si>
  <si>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</si>
  <si>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</si>
  <si>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</si>
  <si>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</si>
  <si>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</si>
  <si>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</si>
  <si>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</si>
  <si>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</si>
  <si>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</si>
  <si>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</si>
  <si>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</si>
  <si>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</si>
  <si>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</si>
  <si>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</si>
  <si>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</si>
  <si>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</si>
  <si>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</si>
  <si>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</si>
  <si>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</si>
  <si>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</si>
  <si>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</si>
  <si>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</si>
  <si>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</si>
  <si>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</si>
  <si>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</si>
  <si>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</si>
  <si>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</si>
  <si>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</si>
  <si>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</si>
  <si>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</si>
  <si>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</si>
  <si>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</si>
  <si>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</si>
  <si>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</si>
  <si>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</si>
  <si>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</si>
  <si>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</si>
  <si>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</si>
  <si>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</si>
  <si>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</si>
  <si>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</si>
  <si>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</si>
  <si>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</si>
  <si>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</si>
  <si>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</si>
  <si>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</si>
  <si>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</si>
  <si>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</si>
  <si>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Додаток № 2  ПРОЕКТ № 20                                                                                        до рішення двадцять другої  сесії                                                     міської ради VІІ скликання                                                                     липня   2017 року  №                                                                                        "Про внесення змін до рішення 15-ої сесії міської ради            VII скликання від 24 грудня 2016 року № 265                                    “ Про міський бюджет на 2017 рік ”</t>
  </si>
  <si>
    <t>Додаток № 1    ПРОЕКТ № 20                                                                                 до рішення двадцять другої сесії                                              міської ради VІІ скликання                                                                         липня  2017 року  №                                                                                    "Про внесення змін до рішення 15-ої сесії міської ради          VII скликання від 24 грудня 2016 року № 265                   “Про міський бюджет на 2017 рік ”</t>
  </si>
  <si>
    <t xml:space="preserve">Додаток № 6  ПРОЕКТ № 20                                                                                                до рішення двадцять другої сесії                                        міської ради VІІ скликання                                                                                                        липня  2017 року  №                                                                               "Про внесення змін до рішення 15-ої сесії міської ради            VII скликання від 24 грудня 2016 року № 265                                     “ Про міський бюджет на 2017 рік ”                                       </t>
  </si>
  <si>
    <t xml:space="preserve">Додаток № 5    ПРОЕКТ № 20                                                                                                 до рішення двадцять другої сесії міської ради VІІ скликання                                                                        липня  2017 року  №                                                                                                               "Про внесення змін до рішення 15-ої сесії міської ради                       VII скликання від 24 грудня 2016 року № 265 “ Про міський бюджет на 2017 рік ” </t>
  </si>
  <si>
    <t>Додаток № 4  ПРОЕКТ № 20                                                                                                                                                        до рішення двадцять другої сесії міської ради VІІ скликання                                                                                      липня  2017 року  №                                                                                                                                                   "Про внесення змін до рішення 15-ої сесії міської ради VII скликання                                                                    від 24 грудня 2016 року № 265 “ Про міський бюджет на 2017 рік ”</t>
  </si>
  <si>
    <t xml:space="preserve">Додаток № 3   ПРОЕКТ № 20                                                                                                  до рішення дваддцятої другої сесії                                                                              міської ради VІІ скликання                                                                                                     липня  2017 року  №                                                                            "Про внесення змін до рішення 15-ої сесії міської ради           VII скликання від 24 грудня 2016 року № 265 “                                    Про міський бюджет на 2017 рік ”                             </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</si>
</sst>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
    <numFmt numFmtId="187" formatCode="#,##0.0"/>
    <numFmt numFmtId="188" formatCode="0000"/>
    <numFmt numFmtId="189" formatCode="0.000000"/>
    <numFmt numFmtId="190" formatCode="0.0000000"/>
    <numFmt numFmtId="191" formatCode="0.00000"/>
    <numFmt numFmtId="192" formatCode="0.0000"/>
    <numFmt numFmtId="193" formatCode="#,##0.00_ ;[Red]\-#,##0.00\ "/>
    <numFmt numFmtId="194" formatCode="0.00_);\-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00"/>
    <numFmt numFmtId="204" formatCode="[$-422]d\ mmmm\ yyyy&quot; р.&quot;"/>
    <numFmt numFmtId="205" formatCode="dd\.mm\.yyyy;@"/>
    <numFmt numFmtId="206" formatCode="#,##0\ _г_р_н_."/>
    <numFmt numFmtId="207" formatCode="#,##0.00\ _г_р_н_."/>
    <numFmt numFmtId="208" formatCode="#,##0;[Red]#,##0"/>
    <numFmt numFmtId="209" formatCode="#,##0.000\ _г_р_н_."/>
    <numFmt numFmtId="210" formatCode="#,##0.0\ _г_р_н_."/>
    <numFmt numFmtId="211" formatCode="#,##0_ ;[Red]\-#,##0\ "/>
    <numFmt numFmtId="212" formatCode="#,##0.0000"/>
    <numFmt numFmtId="213" formatCode="#,##0.00000"/>
    <numFmt numFmtId="214" formatCode="#,##0.00_);\-#,##0.00"/>
    <numFmt numFmtId="215" formatCode="#,##0_ ;\-#,##0\ "/>
    <numFmt numFmtId="216" formatCode="#,##0.0_ ;[Red]\-#,##0.0\ "/>
    <numFmt numFmtId="217" formatCode="_-* #,##0.0_р_._-;\-* #,##0.0_р_._-;_-* &quot;-&quot;_р_._-;_-@_-"/>
    <numFmt numFmtId="218" formatCode="_-* #,##0.0_р_._-;\-* #,##0.0_р_._-;_-* &quot;-&quot;?_р_._-;_-@_-"/>
    <numFmt numFmtId="219" formatCode="_-* #,##0.00_р_._-;\-* #,##0.00_р_._-;_-* &quot;-&quot;_р_._-;_-@_-"/>
    <numFmt numFmtId="220" formatCode="_-* #,##0.0\ _г_р_н_._-;\-* #,##0.0\ _г_р_н_._-;_-* &quot;-&quot;?\ _г_р_н_._-;_-@_-"/>
    <numFmt numFmtId="221" formatCode="_-* #,##0\ _г_р_н_._-;\-* #,##0\ _г_р_н_._-;_-* &quot;-&quot;?\ _г_р_н_._-;_-@_-"/>
    <numFmt numFmtId="222" formatCode="#,##0.00\ &quot;грн.&quot;"/>
    <numFmt numFmtId="223" formatCode="[$-FC19]d\ mmmm\ yyyy\ &quot;г.&quot;"/>
  </numFmts>
  <fonts count="12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sz val="12"/>
      <name val="Times New Roman CYR"/>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medium"/>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color indexed="63"/>
      </botto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0"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1" applyNumberFormat="0" applyAlignment="0" applyProtection="0"/>
    <xf numFmtId="0" fontId="106" fillId="27" borderId="2" applyNumberFormat="0" applyAlignment="0" applyProtection="0"/>
    <xf numFmtId="0" fontId="107"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5" fillId="30" borderId="0" applyNumberFormat="0" applyBorder="0" applyAlignment="0" applyProtection="0"/>
    <xf numFmtId="0" fontId="116"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7" fillId="0" borderId="9" applyNumberFormat="0" applyFill="0" applyAlignment="0" applyProtection="0"/>
    <xf numFmtId="0" fontId="29" fillId="0" borderId="0">
      <alignment/>
      <protection/>
    </xf>
    <xf numFmtId="0" fontId="11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9" fillId="32" borderId="0" applyNumberFormat="0" applyBorder="0" applyAlignment="0" applyProtection="0"/>
  </cellStyleXfs>
  <cellXfs count="71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211"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211"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211" fontId="67" fillId="0" borderId="25" xfId="60" applyNumberFormat="1" applyFont="1" applyBorder="1" applyAlignment="1">
      <alignment vertical="center"/>
      <protection/>
    </xf>
    <xf numFmtId="0" fontId="7" fillId="0" borderId="26" xfId="33" applyFont="1" applyBorder="1" applyAlignment="1">
      <alignment wrapText="1"/>
      <protection/>
    </xf>
    <xf numFmtId="211"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71"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2"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2"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3"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4"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4"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5"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7"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211"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8" fillId="0" borderId="10" xfId="60" applyFont="1" applyBorder="1" applyAlignment="1">
      <alignment horizontal="right" vertical="center" wrapText="1"/>
      <protection/>
    </xf>
    <xf numFmtId="49" fontId="78" fillId="0" borderId="10" xfId="60" applyNumberFormat="1" applyFont="1" applyBorder="1" applyAlignment="1">
      <alignment horizontal="center" vertical="center"/>
      <protection/>
    </xf>
    <xf numFmtId="49" fontId="78"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8"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9"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206" fontId="3" fillId="0" borderId="10" xfId="67" applyNumberFormat="1" applyFont="1" applyBorder="1" applyAlignment="1">
      <alignment horizontal="center" vertical="center" wrapText="1"/>
      <protection/>
    </xf>
    <xf numFmtId="206" fontId="3" fillId="0" borderId="25" xfId="67" applyNumberFormat="1" applyFont="1" applyBorder="1" applyAlignment="1">
      <alignment horizontal="center" vertical="center" wrapText="1"/>
      <protection/>
    </xf>
    <xf numFmtId="3" fontId="73" fillId="0" borderId="10" xfId="67" applyNumberFormat="1" applyFont="1" applyFill="1" applyBorder="1" applyAlignment="1">
      <alignment horizontal="right"/>
      <protection/>
    </xf>
    <xf numFmtId="206"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8"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211"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80" fillId="0" borderId="0" xfId="60" applyFont="1" applyFill="1">
      <alignment/>
      <protection/>
    </xf>
    <xf numFmtId="49" fontId="57" fillId="0" borderId="17" xfId="54" applyNumberFormat="1" applyFont="1" applyFill="1" applyBorder="1" applyAlignment="1">
      <alignment horizontal="center" vertical="center"/>
      <protection/>
    </xf>
    <xf numFmtId="49" fontId="78" fillId="0" borderId="24" xfId="60" applyNumberFormat="1" applyFont="1" applyBorder="1" applyAlignment="1">
      <alignment horizontal="center" vertical="center"/>
      <protection/>
    </xf>
    <xf numFmtId="0" fontId="78" fillId="0" borderId="10" xfId="60" applyFont="1" applyBorder="1" applyAlignment="1">
      <alignment horizontal="left" vertical="center" wrapText="1"/>
      <protection/>
    </xf>
    <xf numFmtId="0" fontId="78" fillId="0" borderId="10" xfId="60" applyFont="1" applyFill="1" applyBorder="1" applyAlignment="1">
      <alignment horizontal="left" vertical="center" wrapText="1"/>
      <protection/>
    </xf>
    <xf numFmtId="0" fontId="78" fillId="0" borderId="24" xfId="60" applyFont="1" applyBorder="1" applyAlignment="1">
      <alignment horizontal="right" vertical="center" wrapText="1"/>
      <protection/>
    </xf>
    <xf numFmtId="0" fontId="81" fillId="0" borderId="25" xfId="60" applyFont="1" applyBorder="1" applyAlignment="1">
      <alignment horizontal="center" vertical="center" wrapText="1"/>
      <protection/>
    </xf>
    <xf numFmtId="3" fontId="78"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206"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3" fillId="36" borderId="45" xfId="60" applyNumberFormat="1" applyFont="1" applyFill="1" applyBorder="1" applyAlignment="1">
      <alignment horizontal="right" vertical="center"/>
      <protection/>
    </xf>
    <xf numFmtId="3" fontId="82"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3" fillId="36" borderId="47" xfId="60" applyNumberFormat="1" applyFont="1" applyFill="1" applyBorder="1" applyAlignment="1">
      <alignment horizontal="right"/>
      <protection/>
    </xf>
    <xf numFmtId="3" fontId="83"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206" fontId="19" fillId="36" borderId="48" xfId="67" applyNumberFormat="1" applyFont="1" applyFill="1" applyBorder="1" applyAlignment="1">
      <alignment horizontal="center" vertical="center" wrapText="1"/>
      <protection/>
    </xf>
    <xf numFmtId="206"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3"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9"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0" fontId="45" fillId="36" borderId="50" xfId="60" applyFont="1" applyFill="1" applyBorder="1" applyAlignment="1">
      <alignment horizontal="left" vertical="center" wrapText="1"/>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0" fontId="45" fillId="36" borderId="51" xfId="60"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2" xfId="55" applyFont="1" applyBorder="1" applyAlignment="1">
      <alignment horizontal="left" vertical="center" wrapText="1"/>
      <protection/>
    </xf>
    <xf numFmtId="206" fontId="3" fillId="0" borderId="40"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3"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8"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9"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3" xfId="60" applyNumberFormat="1" applyFont="1" applyFill="1" applyBorder="1" applyAlignment="1">
      <alignment horizontal="center" vertical="center"/>
      <protection/>
    </xf>
    <xf numFmtId="49" fontId="45" fillId="36" borderId="54" xfId="60" applyNumberFormat="1" applyFont="1" applyFill="1" applyBorder="1" applyAlignment="1">
      <alignment horizontal="center" vertical="center"/>
      <protection/>
    </xf>
    <xf numFmtId="0" fontId="45" fillId="36" borderId="54" xfId="60" applyFont="1" applyFill="1" applyBorder="1" applyAlignment="1">
      <alignment horizontal="center" vertical="center" wrapText="1"/>
      <protection/>
    </xf>
    <xf numFmtId="0" fontId="45" fillId="36" borderId="55"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0" xfId="0" applyNumberFormat="1" applyFont="1" applyFill="1" applyBorder="1" applyAlignment="1" applyProtection="1">
      <alignment vertical="top"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4"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6"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7" xfId="33" applyFont="1" applyBorder="1" applyAlignment="1">
      <alignment horizontal="center" wrapText="1"/>
      <protection/>
    </xf>
    <xf numFmtId="0" fontId="3" fillId="0" borderId="10" xfId="33" applyFont="1" applyBorder="1" applyAlignment="1">
      <alignment wrapText="1"/>
      <protection/>
    </xf>
    <xf numFmtId="3" fontId="60" fillId="0" borderId="57"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2" xfId="60" applyNumberFormat="1" applyFont="1" applyFill="1" applyBorder="1" applyAlignment="1">
      <alignment horizontal="right" vertical="center"/>
      <protection/>
    </xf>
    <xf numFmtId="0" fontId="70" fillId="0" borderId="10" xfId="67" applyFont="1" applyBorder="1" applyAlignment="1">
      <alignment wrapText="1"/>
      <protection/>
    </xf>
    <xf numFmtId="206" fontId="6" fillId="36" borderId="10" xfId="67" applyNumberFormat="1" applyFont="1" applyFill="1" applyBorder="1" applyAlignment="1">
      <alignment horizontal="center" vertical="center" wrapText="1"/>
      <protection/>
    </xf>
    <xf numFmtId="206"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70" fillId="0" borderId="25" xfId="54" applyNumberFormat="1" applyFont="1" applyBorder="1" applyAlignment="1">
      <alignment horizontal="center" vertical="center"/>
      <protection/>
    </xf>
    <xf numFmtId="0" fontId="70" fillId="0" borderId="25" xfId="54" applyFont="1" applyBorder="1" applyAlignment="1">
      <alignment horizontal="center" vertical="center"/>
      <protection/>
    </xf>
    <xf numFmtId="0" fontId="3" fillId="0" borderId="25" xfId="67" applyFont="1" applyFill="1" applyBorder="1" applyAlignment="1">
      <alignment horizontal="justify" vertical="top" wrapText="1"/>
      <protection/>
    </xf>
    <xf numFmtId="0" fontId="3" fillId="0" borderId="25" xfId="55" applyFont="1" applyBorder="1" applyAlignment="1">
      <alignment horizontal="left" vertical="center" wrapText="1"/>
      <protection/>
    </xf>
    <xf numFmtId="49" fontId="45" fillId="36" borderId="30" xfId="59" applyNumberFormat="1" applyFont="1" applyFill="1" applyBorder="1" applyAlignment="1">
      <alignment horizontal="center" vertical="center"/>
      <protection/>
    </xf>
    <xf numFmtId="49" fontId="45" fillId="36" borderId="15" xfId="59" applyNumberFormat="1" applyFont="1" applyFill="1" applyBorder="1" applyAlignment="1">
      <alignment horizontal="center" vertical="center"/>
      <protection/>
    </xf>
    <xf numFmtId="0" fontId="45" fillId="36" borderId="15" xfId="59" applyFont="1" applyFill="1" applyBorder="1" applyAlignment="1">
      <alignment horizontal="center" vertical="center" wrapText="1"/>
      <protection/>
    </xf>
    <xf numFmtId="0" fontId="70" fillId="36" borderId="15" xfId="67" applyFont="1" applyFill="1" applyBorder="1" applyAlignment="1">
      <alignment wrapText="1"/>
      <protection/>
    </xf>
    <xf numFmtId="206" fontId="3" fillId="36" borderId="15" xfId="67" applyNumberFormat="1" applyFont="1" applyFill="1" applyBorder="1" applyAlignment="1">
      <alignment horizontal="center" vertical="center" wrapText="1"/>
      <protection/>
    </xf>
    <xf numFmtId="206" fontId="6" fillId="36" borderId="26" xfId="67" applyNumberFormat="1" applyFont="1" applyFill="1" applyBorder="1" applyAlignment="1">
      <alignment horizontal="center" vertical="center"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206" fontId="9" fillId="0" borderId="18" xfId="67" applyNumberFormat="1" applyFont="1" applyBorder="1" applyAlignment="1">
      <alignment horizontal="center" vertical="center" wrapText="1"/>
      <protection/>
    </xf>
    <xf numFmtId="49" fontId="53" fillId="36" borderId="58" xfId="59" applyNumberFormat="1" applyFont="1" applyFill="1" applyBorder="1" applyAlignment="1">
      <alignment horizontal="center" vertical="center"/>
      <protection/>
    </xf>
    <xf numFmtId="49" fontId="53" fillId="36" borderId="59" xfId="59" applyNumberFormat="1" applyFont="1" applyFill="1" applyBorder="1" applyAlignment="1">
      <alignment horizontal="center"/>
      <protection/>
    </xf>
    <xf numFmtId="0" fontId="53" fillId="36" borderId="59" xfId="59" applyFont="1" applyFill="1" applyBorder="1" applyAlignment="1">
      <alignment horizontal="center" vertical="center" wrapText="1"/>
      <protection/>
    </xf>
    <xf numFmtId="0" fontId="70" fillId="36" borderId="59" xfId="67" applyFont="1" applyFill="1" applyBorder="1" applyAlignment="1">
      <alignment wrapText="1"/>
      <protection/>
    </xf>
    <xf numFmtId="206" fontId="3" fillId="36" borderId="59" xfId="67" applyNumberFormat="1" applyFont="1" applyFill="1" applyBorder="1" applyAlignment="1">
      <alignment horizontal="center" vertical="center" wrapText="1"/>
      <protection/>
    </xf>
    <xf numFmtId="206" fontId="6" fillId="36" borderId="60"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61" fillId="0" borderId="0" xfId="0" applyNumberFormat="1" applyFont="1" applyFill="1" applyBorder="1" applyAlignment="1" applyProtection="1">
      <alignment vertical="top" wrapText="1"/>
      <protection/>
    </xf>
    <xf numFmtId="0" fontId="3" fillId="0" borderId="39" xfId="67" applyFont="1" applyBorder="1" applyAlignment="1">
      <alignment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0" fontId="42" fillId="0" borderId="10" xfId="59" applyFont="1" applyBorder="1" applyAlignment="1" applyProtection="1">
      <alignment horizontal="center" vertical="center" wrapText="1"/>
      <protection locked="0"/>
    </xf>
    <xf numFmtId="0" fontId="42" fillId="0" borderId="10" xfId="59" applyFont="1" applyBorder="1" applyAlignment="1">
      <alignment horizontal="center" vertical="center" wrapText="1"/>
      <protection/>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40" xfId="60" applyFont="1" applyFill="1" applyBorder="1" applyAlignment="1">
      <alignment horizontal="center" vertical="center" wrapText="1"/>
      <protection/>
    </xf>
    <xf numFmtId="0" fontId="7" fillId="0" borderId="59" xfId="60" applyFont="1" applyFill="1" applyBorder="1" applyAlignment="1">
      <alignment horizontal="center" vertic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85" fillId="0" borderId="40" xfId="0" applyNumberFormat="1" applyFont="1" applyFill="1" applyBorder="1" applyAlignment="1" applyProtection="1">
      <alignment horizontal="center" vertical="center" wrapText="1"/>
      <protection/>
    </xf>
    <xf numFmtId="0" fontId="85" fillId="0" borderId="59" xfId="0" applyNumberFormat="1" applyFont="1" applyFill="1" applyBorder="1" applyAlignment="1" applyProtection="1">
      <alignment horizontal="center" vertical="center" wrapText="1"/>
      <protection/>
    </xf>
    <xf numFmtId="0" fontId="64" fillId="0" borderId="54" xfId="33" applyFont="1" applyBorder="1" applyAlignment="1">
      <alignment horizontal="center"/>
      <protection/>
    </xf>
    <xf numFmtId="0" fontId="64" fillId="0" borderId="38" xfId="33" applyFont="1" applyBorder="1" applyAlignment="1">
      <alignment horizontal="center"/>
      <protection/>
    </xf>
    <xf numFmtId="0" fontId="64" fillId="0" borderId="61" xfId="33" applyFont="1" applyBorder="1" applyAlignment="1">
      <alignment horizontal="center"/>
      <protection/>
    </xf>
    <xf numFmtId="0" fontId="64" fillId="0" borderId="62" xfId="33" applyFont="1" applyBorder="1" applyAlignment="1">
      <alignment horizontal="center"/>
      <protection/>
    </xf>
    <xf numFmtId="0" fontId="64" fillId="0" borderId="63" xfId="33" applyFont="1" applyBorder="1" applyAlignment="1">
      <alignment horizontal="center"/>
      <protection/>
    </xf>
    <xf numFmtId="0" fontId="64" fillId="0" borderId="64" xfId="33" applyFont="1" applyBorder="1" applyAlignment="1">
      <alignment horizontal="center"/>
      <protection/>
    </xf>
    <xf numFmtId="0" fontId="41" fillId="0" borderId="65" xfId="60" applyFont="1" applyFill="1" applyBorder="1" applyAlignment="1">
      <alignment horizontal="center" vertical="center" wrapText="1"/>
      <protection/>
    </xf>
    <xf numFmtId="0" fontId="41" fillId="0" borderId="58"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2" xfId="60" applyNumberFormat="1" applyFont="1" applyBorder="1" applyAlignment="1">
      <alignment horizontal="center"/>
      <protection/>
    </xf>
    <xf numFmtId="1" fontId="1" fillId="0" borderId="63" xfId="60" applyNumberFormat="1" applyFont="1" applyBorder="1" applyAlignment="1">
      <alignment horizontal="center"/>
      <protection/>
    </xf>
    <xf numFmtId="1" fontId="1" fillId="0" borderId="64"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66" xfId="60" applyFont="1" applyFill="1" applyBorder="1" applyAlignment="1">
      <alignment horizontal="center" vertical="center" wrapText="1"/>
      <protection/>
    </xf>
    <xf numFmtId="0" fontId="7" fillId="0" borderId="60" xfId="60" applyFont="1" applyFill="1" applyBorder="1" applyAlignment="1">
      <alignment horizontal="center" vertical="center" wrapText="1"/>
      <protection/>
    </xf>
    <xf numFmtId="0" fontId="20" fillId="0" borderId="31" xfId="60" applyFont="1" applyBorder="1" applyAlignment="1">
      <alignment horizontal="center" vertical="center" wrapText="1"/>
      <protection/>
    </xf>
    <xf numFmtId="0" fontId="20" fillId="0" borderId="67" xfId="60" applyFont="1" applyBorder="1" applyAlignment="1">
      <alignment horizontal="center" vertical="center" wrapText="1"/>
      <protection/>
    </xf>
    <xf numFmtId="0" fontId="20" fillId="0" borderId="68"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6"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2" xfId="60" applyFont="1" applyFill="1" applyBorder="1" applyAlignment="1">
      <alignment horizontal="center" vertical="center" wrapText="1"/>
      <protection/>
    </xf>
    <xf numFmtId="0" fontId="20" fillId="0" borderId="60" xfId="60" applyFont="1" applyFill="1" applyBorder="1" applyAlignment="1">
      <alignment horizontal="center" vertical="center" wrapText="1"/>
      <protection/>
    </xf>
    <xf numFmtId="0" fontId="7" fillId="0" borderId="69"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70"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1"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70"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70" xfId="60"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5" xfId="67" applyNumberFormat="1" applyFont="1" applyBorder="1" applyAlignment="1" applyProtection="1">
      <alignment horizontal="center" vertical="center" wrapText="1"/>
      <protection locked="0"/>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25" xfId="59" applyFont="1" applyBorder="1" applyAlignment="1">
      <alignment horizontal="left" vertical="center" wrapText="1"/>
      <protection/>
    </xf>
    <xf numFmtId="0" fontId="3" fillId="0" borderId="40" xfId="59" applyFont="1" applyBorder="1" applyAlignment="1">
      <alignment horizontal="left" vertical="center" wrapText="1"/>
      <protection/>
    </xf>
    <xf numFmtId="0" fontId="3" fillId="0" borderId="18" xfId="59" applyFont="1" applyBorder="1" applyAlignment="1">
      <alignment horizontal="left" vertical="center" wrapText="1"/>
      <protection/>
    </xf>
    <xf numFmtId="49" fontId="37" fillId="0" borderId="72" xfId="67" applyNumberFormat="1" applyFont="1" applyBorder="1" applyAlignment="1" applyProtection="1">
      <alignment horizontal="center" vertical="center" wrapText="1"/>
      <protection locked="0"/>
    </xf>
    <xf numFmtId="49" fontId="37" fillId="0" borderId="59" xfId="67" applyNumberFormat="1"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41;&#1070;&#1044;&#1046;&#1045;&#1058;_2017\&#1047;&#1052;&#1030;&#1053;&#1048;%20&#1044;&#1054;%20&#1041;&#1070;&#1044;&#1046;&#1045;&#1058;&#1059;%2028_0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1"/>
  <sheetViews>
    <sheetView tabSelected="1" view="pageBreakPreview" zoomScale="78" zoomScaleNormal="70" zoomScaleSheetLayoutView="78" zoomScalePageLayoutView="0" workbookViewId="0" topLeftCell="A1">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09" t="s">
        <v>512</v>
      </c>
      <c r="F2" s="609"/>
      <c r="G2" s="609"/>
    </row>
    <row r="3" spans="5:7" ht="18.75" customHeight="1">
      <c r="E3" s="609"/>
      <c r="F3" s="609"/>
      <c r="G3" s="609"/>
    </row>
    <row r="4" spans="5:7" ht="61.5" customHeight="1">
      <c r="E4" s="609"/>
      <c r="F4" s="609"/>
      <c r="G4" s="609"/>
    </row>
    <row r="5" spans="1:6" ht="60" customHeight="1">
      <c r="A5" s="619" t="s">
        <v>438</v>
      </c>
      <c r="B5" s="619"/>
      <c r="C5" s="619"/>
      <c r="D5" s="619"/>
      <c r="E5" s="619"/>
      <c r="F5" s="619"/>
    </row>
    <row r="6" spans="2:6" ht="18">
      <c r="B6" s="37"/>
      <c r="C6" s="37"/>
      <c r="F6" s="33"/>
    </row>
    <row r="7" spans="1:6" s="5" customFormat="1" ht="20.25" customHeight="1">
      <c r="A7" s="610" t="s">
        <v>266</v>
      </c>
      <c r="B7" s="612" t="s">
        <v>311</v>
      </c>
      <c r="C7" s="612" t="s">
        <v>312</v>
      </c>
      <c r="D7" s="614" t="s">
        <v>230</v>
      </c>
      <c r="E7" s="616" t="s">
        <v>231</v>
      </c>
      <c r="F7" s="617"/>
    </row>
    <row r="8" spans="1:6" s="5" customFormat="1" ht="51.75" customHeight="1">
      <c r="A8" s="611"/>
      <c r="B8" s="613"/>
      <c r="C8" s="618"/>
      <c r="D8" s="615"/>
      <c r="E8" s="34" t="s">
        <v>232</v>
      </c>
      <c r="F8" s="35" t="s">
        <v>252</v>
      </c>
    </row>
    <row r="9" spans="1:6" s="19" customFormat="1" ht="22.5" customHeight="1">
      <c r="A9" s="18">
        <v>1</v>
      </c>
      <c r="B9" s="38">
        <v>2</v>
      </c>
      <c r="C9" s="38" t="s">
        <v>313</v>
      </c>
      <c r="D9" s="18" t="s">
        <v>314</v>
      </c>
      <c r="E9" s="18" t="s">
        <v>315</v>
      </c>
      <c r="F9" s="18" t="s">
        <v>316</v>
      </c>
    </row>
    <row r="10" spans="1:6" s="24" customFormat="1" ht="18" customHeight="1">
      <c r="A10" s="20">
        <v>10000000</v>
      </c>
      <c r="B10" s="39" t="s">
        <v>233</v>
      </c>
      <c r="C10" s="296">
        <f>D10+E10</f>
        <v>35655500</v>
      </c>
      <c r="D10" s="297">
        <f>D11+D20+D23+D29+D47</f>
        <v>35629100</v>
      </c>
      <c r="E10" s="297">
        <f>E11+E20+E28+E29+E47</f>
        <v>26400</v>
      </c>
      <c r="F10" s="280"/>
    </row>
    <row r="11" spans="1:6" s="5" customFormat="1" ht="31.5">
      <c r="A11" s="11">
        <v>11000000</v>
      </c>
      <c r="B11" s="16" t="s">
        <v>235</v>
      </c>
      <c r="C11" s="292">
        <f aca="true" t="shared" si="0" ref="C11:C99">D11+E11</f>
        <v>24559700</v>
      </c>
      <c r="D11" s="293">
        <f>SUM(D12,D18)</f>
        <v>24559700</v>
      </c>
      <c r="E11" s="282"/>
      <c r="F11" s="282"/>
    </row>
    <row r="12" spans="1:6" ht="15.75">
      <c r="A12" s="11">
        <v>11010000</v>
      </c>
      <c r="B12" s="16" t="s">
        <v>274</v>
      </c>
      <c r="C12" s="292">
        <f t="shared" si="0"/>
        <v>24333700</v>
      </c>
      <c r="D12" s="293">
        <f>SUM(D13,D14,D15,D16,D17)</f>
        <v>24333700</v>
      </c>
      <c r="E12" s="282"/>
      <c r="F12" s="282"/>
    </row>
    <row r="13" spans="1:6" ht="47.25">
      <c r="A13" s="10">
        <v>11010100</v>
      </c>
      <c r="B13" s="42" t="s">
        <v>328</v>
      </c>
      <c r="C13" s="292">
        <f t="shared" si="0"/>
        <v>22750000</v>
      </c>
      <c r="D13" s="290">
        <v>22750000</v>
      </c>
      <c r="E13" s="291"/>
      <c r="F13" s="284"/>
    </row>
    <row r="14" spans="1:6" ht="61.5" customHeight="1">
      <c r="A14" s="7">
        <v>11010200</v>
      </c>
      <c r="B14" s="56" t="s">
        <v>332</v>
      </c>
      <c r="C14" s="292">
        <f t="shared" si="0"/>
        <v>1470000</v>
      </c>
      <c r="D14" s="290">
        <v>1470000</v>
      </c>
      <c r="E14" s="284"/>
      <c r="F14" s="284"/>
    </row>
    <row r="15" spans="1:6" ht="47.25">
      <c r="A15" s="10">
        <v>11010400</v>
      </c>
      <c r="B15" s="57" t="s">
        <v>318</v>
      </c>
      <c r="C15" s="292">
        <f t="shared" si="0"/>
        <v>40000</v>
      </c>
      <c r="D15" s="288">
        <v>40000</v>
      </c>
      <c r="E15" s="289"/>
      <c r="F15" s="284"/>
    </row>
    <row r="16" spans="1:6" ht="31.5">
      <c r="A16" s="7">
        <v>11010500</v>
      </c>
      <c r="B16" s="58" t="s">
        <v>333</v>
      </c>
      <c r="C16" s="292">
        <f t="shared" si="0"/>
        <v>70000</v>
      </c>
      <c r="D16" s="290">
        <v>70000</v>
      </c>
      <c r="E16" s="291"/>
      <c r="F16" s="284"/>
    </row>
    <row r="17" spans="1:7" ht="63">
      <c r="A17" s="10">
        <v>11010900</v>
      </c>
      <c r="B17" s="57" t="s">
        <v>334</v>
      </c>
      <c r="C17" s="292">
        <f t="shared" si="0"/>
        <v>3700</v>
      </c>
      <c r="D17" s="288">
        <v>3700</v>
      </c>
      <c r="E17" s="288"/>
      <c r="F17" s="288"/>
      <c r="G17" s="52"/>
    </row>
    <row r="18" spans="1:6" ht="18" customHeight="1">
      <c r="A18" s="22">
        <v>11020000</v>
      </c>
      <c r="B18" s="23" t="s">
        <v>236</v>
      </c>
      <c r="C18" s="292">
        <f t="shared" si="0"/>
        <v>226000</v>
      </c>
      <c r="D18" s="293">
        <f>D19</f>
        <v>226000</v>
      </c>
      <c r="E18" s="282"/>
      <c r="F18" s="282"/>
    </row>
    <row r="19" spans="1:6" s="6" customFormat="1" ht="31.5">
      <c r="A19" s="7">
        <v>11020200</v>
      </c>
      <c r="B19" s="4" t="s">
        <v>276</v>
      </c>
      <c r="C19" s="292">
        <f t="shared" si="0"/>
        <v>226000</v>
      </c>
      <c r="D19" s="290">
        <v>226000</v>
      </c>
      <c r="E19" s="283"/>
      <c r="F19" s="283"/>
    </row>
    <row r="20" spans="1:6" s="5" customFormat="1" ht="31.5">
      <c r="A20" s="11">
        <v>13000000</v>
      </c>
      <c r="B20" s="16" t="s">
        <v>327</v>
      </c>
      <c r="C20" s="292">
        <f t="shared" si="0"/>
        <v>7000</v>
      </c>
      <c r="D20" s="293">
        <f>SUM(D21:D22)</f>
        <v>7000</v>
      </c>
      <c r="E20" s="282"/>
      <c r="F20" s="282"/>
    </row>
    <row r="21" spans="1:6" s="5" customFormat="1" ht="15.75">
      <c r="A21" s="9">
        <v>13010200</v>
      </c>
      <c r="B21" s="42" t="s">
        <v>290</v>
      </c>
      <c r="C21" s="292">
        <f t="shared" si="0"/>
        <v>7000</v>
      </c>
      <c r="D21" s="290">
        <v>7000</v>
      </c>
      <c r="E21" s="282"/>
      <c r="F21" s="282"/>
    </row>
    <row r="22" spans="1:6" s="6" customFormat="1" ht="31.5">
      <c r="A22" s="7">
        <v>13030200</v>
      </c>
      <c r="B22" s="4" t="s">
        <v>309</v>
      </c>
      <c r="C22" s="294">
        <v>0</v>
      </c>
      <c r="D22" s="288">
        <v>0</v>
      </c>
      <c r="E22" s="283"/>
      <c r="F22" s="283"/>
    </row>
    <row r="23" spans="1:6" s="6" customFormat="1" ht="15.75">
      <c r="A23" s="602">
        <v>14000000</v>
      </c>
      <c r="B23" s="602" t="s">
        <v>475</v>
      </c>
      <c r="C23" s="292">
        <f>C24+C26+C28</f>
        <v>2910000</v>
      </c>
      <c r="D23" s="293">
        <f>D24+D26+D28</f>
        <v>2910000</v>
      </c>
      <c r="E23" s="283"/>
      <c r="F23" s="283"/>
    </row>
    <row r="24" spans="1:6" s="6" customFormat="1" ht="31.5">
      <c r="A24" s="603">
        <v>14020000</v>
      </c>
      <c r="B24" s="604" t="s">
        <v>476</v>
      </c>
      <c r="C24" s="294">
        <f>D24+E24</f>
        <v>220000</v>
      </c>
      <c r="D24" s="288">
        <v>220000</v>
      </c>
      <c r="E24" s="283"/>
      <c r="F24" s="283"/>
    </row>
    <row r="25" spans="1:6" s="6" customFormat="1" ht="15.75">
      <c r="A25" s="603">
        <v>14021900</v>
      </c>
      <c r="B25" s="603" t="s">
        <v>477</v>
      </c>
      <c r="C25" s="294">
        <f>D25+E25</f>
        <v>220000</v>
      </c>
      <c r="D25" s="288">
        <v>220000</v>
      </c>
      <c r="E25" s="283"/>
      <c r="F25" s="283"/>
    </row>
    <row r="26" spans="1:6" s="6" customFormat="1" ht="31.5">
      <c r="A26" s="603">
        <v>14030000</v>
      </c>
      <c r="B26" s="604" t="s">
        <v>478</v>
      </c>
      <c r="C26" s="294">
        <f>D26+E26</f>
        <v>830000</v>
      </c>
      <c r="D26" s="288">
        <v>830000</v>
      </c>
      <c r="E26" s="283"/>
      <c r="F26" s="283"/>
    </row>
    <row r="27" spans="1:6" s="6" customFormat="1" ht="15.75">
      <c r="A27" s="603">
        <v>14031900</v>
      </c>
      <c r="B27" s="603" t="s">
        <v>477</v>
      </c>
      <c r="C27" s="294">
        <f>D27+E27</f>
        <v>830000</v>
      </c>
      <c r="D27" s="288">
        <v>830000</v>
      </c>
      <c r="E27" s="283"/>
      <c r="F27" s="283"/>
    </row>
    <row r="28" spans="1:6" s="46" customFormat="1" ht="31.5">
      <c r="A28" s="59">
        <v>14040000</v>
      </c>
      <c r="B28" s="60" t="s">
        <v>307</v>
      </c>
      <c r="C28" s="292">
        <f t="shared" si="0"/>
        <v>1860000</v>
      </c>
      <c r="D28" s="293">
        <v>1860000</v>
      </c>
      <c r="E28" s="295"/>
      <c r="F28" s="285"/>
    </row>
    <row r="29" spans="1:6" ht="18" customHeight="1">
      <c r="A29" s="11">
        <v>18000000</v>
      </c>
      <c r="B29" s="16" t="s">
        <v>303</v>
      </c>
      <c r="C29" s="292">
        <f t="shared" si="0"/>
        <v>8152400</v>
      </c>
      <c r="D29" s="293">
        <f>D30+D40+D43</f>
        <v>8152400</v>
      </c>
      <c r="E29" s="282"/>
      <c r="F29" s="282"/>
    </row>
    <row r="30" spans="1:6" ht="18" customHeight="1">
      <c r="A30" s="9">
        <v>18010000</v>
      </c>
      <c r="B30" s="21" t="s">
        <v>304</v>
      </c>
      <c r="C30" s="299">
        <f t="shared" si="0"/>
        <v>4139400</v>
      </c>
      <c r="D30" s="289">
        <f>D31+D32+D33+D34+D35+D36+D37+D38+D39</f>
        <v>4139400</v>
      </c>
      <c r="E30" s="283"/>
      <c r="F30" s="283"/>
    </row>
    <row r="31" spans="1:6" ht="45.75" customHeight="1">
      <c r="A31" s="10">
        <v>18010100</v>
      </c>
      <c r="B31" s="42" t="s">
        <v>317</v>
      </c>
      <c r="C31" s="294">
        <f t="shared" si="0"/>
        <v>1000</v>
      </c>
      <c r="D31" s="288">
        <v>1000</v>
      </c>
      <c r="E31" s="283"/>
      <c r="F31" s="283"/>
    </row>
    <row r="32" spans="1:6" ht="47.25">
      <c r="A32" s="10">
        <v>18010200</v>
      </c>
      <c r="B32" s="42" t="s">
        <v>305</v>
      </c>
      <c r="C32" s="294">
        <f t="shared" si="0"/>
        <v>1700</v>
      </c>
      <c r="D32" s="288">
        <v>1700</v>
      </c>
      <c r="E32" s="288"/>
      <c r="F32" s="283"/>
    </row>
    <row r="33" spans="1:6" ht="47.25">
      <c r="A33" s="10">
        <v>18010300</v>
      </c>
      <c r="B33" s="42" t="s">
        <v>335</v>
      </c>
      <c r="C33" s="294">
        <f t="shared" si="0"/>
        <v>2000</v>
      </c>
      <c r="D33" s="288">
        <v>2000</v>
      </c>
      <c r="E33" s="288"/>
      <c r="F33" s="283"/>
    </row>
    <row r="34" spans="1:6" ht="47.25">
      <c r="A34" s="10">
        <v>18010400</v>
      </c>
      <c r="B34" s="42" t="s">
        <v>308</v>
      </c>
      <c r="C34" s="294">
        <v>235900</v>
      </c>
      <c r="D34" s="288">
        <v>235900</v>
      </c>
      <c r="E34" s="288" t="s">
        <v>337</v>
      </c>
      <c r="F34" s="283"/>
    </row>
    <row r="35" spans="1:6" s="45" customFormat="1" ht="15.75">
      <c r="A35" s="10">
        <v>18010500</v>
      </c>
      <c r="B35" s="42" t="s">
        <v>267</v>
      </c>
      <c r="C35" s="287">
        <f t="shared" si="0"/>
        <v>1625500</v>
      </c>
      <c r="D35" s="288">
        <v>1625500</v>
      </c>
      <c r="E35" s="288"/>
      <c r="F35" s="288"/>
    </row>
    <row r="36" spans="1:6" s="45" customFormat="1" ht="15.75">
      <c r="A36" s="10">
        <v>18010600</v>
      </c>
      <c r="B36" s="42" t="s">
        <v>268</v>
      </c>
      <c r="C36" s="287">
        <f t="shared" si="0"/>
        <v>1609500</v>
      </c>
      <c r="D36" s="288">
        <v>1609500</v>
      </c>
      <c r="E36" s="288"/>
      <c r="F36" s="288"/>
    </row>
    <row r="37" spans="1:6" s="45" customFormat="1" ht="15.75">
      <c r="A37" s="10">
        <v>18010700</v>
      </c>
      <c r="B37" s="42" t="s">
        <v>269</v>
      </c>
      <c r="C37" s="287">
        <f t="shared" si="0"/>
        <v>141000</v>
      </c>
      <c r="D37" s="288">
        <v>141000</v>
      </c>
      <c r="E37" s="288"/>
      <c r="F37" s="283"/>
    </row>
    <row r="38" spans="1:6" s="45" customFormat="1" ht="15.75">
      <c r="A38" s="10">
        <v>18010900</v>
      </c>
      <c r="B38" s="42" t="s">
        <v>270</v>
      </c>
      <c r="C38" s="287">
        <f t="shared" si="0"/>
        <v>522800</v>
      </c>
      <c r="D38" s="288">
        <v>522800</v>
      </c>
      <c r="E38" s="288"/>
      <c r="F38" s="283"/>
    </row>
    <row r="39" spans="1:6" s="45" customFormat="1" ht="15.75">
      <c r="A39" s="10">
        <v>18011000</v>
      </c>
      <c r="B39" s="42" t="s">
        <v>306</v>
      </c>
      <c r="C39" s="287">
        <f t="shared" si="0"/>
        <v>0</v>
      </c>
      <c r="D39" s="288">
        <v>0</v>
      </c>
      <c r="E39" s="283"/>
      <c r="F39" s="283"/>
    </row>
    <row r="40" spans="1:6" s="54" customFormat="1" ht="18" customHeight="1">
      <c r="A40" s="8">
        <v>18030000</v>
      </c>
      <c r="B40" s="3" t="s">
        <v>275</v>
      </c>
      <c r="C40" s="299">
        <f t="shared" si="0"/>
        <v>7000</v>
      </c>
      <c r="D40" s="289">
        <f>D41+D42</f>
        <v>7000</v>
      </c>
      <c r="E40" s="284"/>
      <c r="F40" s="284"/>
    </row>
    <row r="41" spans="1:6" ht="18" customHeight="1">
      <c r="A41" s="7">
        <v>18030100</v>
      </c>
      <c r="B41" s="4" t="s">
        <v>278</v>
      </c>
      <c r="C41" s="298">
        <f t="shared" si="0"/>
        <v>6000</v>
      </c>
      <c r="D41" s="290">
        <v>6000</v>
      </c>
      <c r="E41" s="283"/>
      <c r="F41" s="283"/>
    </row>
    <row r="42" spans="1:6" ht="18" customHeight="1">
      <c r="A42" s="7">
        <v>18030200</v>
      </c>
      <c r="B42" s="4" t="s">
        <v>279</v>
      </c>
      <c r="C42" s="298">
        <f t="shared" si="0"/>
        <v>1000</v>
      </c>
      <c r="D42" s="290">
        <v>1000</v>
      </c>
      <c r="E42" s="283"/>
      <c r="F42" s="283"/>
    </row>
    <row r="43" spans="1:6" s="45" customFormat="1" ht="18" customHeight="1">
      <c r="A43" s="9">
        <v>18050000</v>
      </c>
      <c r="B43" s="21" t="s">
        <v>280</v>
      </c>
      <c r="C43" s="294">
        <f t="shared" si="0"/>
        <v>4006000</v>
      </c>
      <c r="D43" s="291">
        <f>SUM(D44,D45,D46)</f>
        <v>4006000</v>
      </c>
      <c r="E43" s="301"/>
      <c r="F43" s="286"/>
    </row>
    <row r="44" spans="1:6" ht="18" customHeight="1">
      <c r="A44" s="7">
        <v>18050300</v>
      </c>
      <c r="B44" s="4" t="s">
        <v>281</v>
      </c>
      <c r="C44" s="287">
        <f t="shared" si="0"/>
        <v>371000</v>
      </c>
      <c r="D44" s="288">
        <v>371000</v>
      </c>
      <c r="E44" s="284"/>
      <c r="F44" s="284"/>
    </row>
    <row r="45" spans="1:6" ht="18" customHeight="1">
      <c r="A45" s="10">
        <v>18050400</v>
      </c>
      <c r="B45" s="42" t="s">
        <v>282</v>
      </c>
      <c r="C45" s="287">
        <f t="shared" si="0"/>
        <v>3628000</v>
      </c>
      <c r="D45" s="288">
        <v>3628000</v>
      </c>
      <c r="E45" s="284"/>
      <c r="F45" s="284"/>
    </row>
    <row r="46" spans="1:11" ht="69.75" customHeight="1">
      <c r="A46" s="8">
        <v>18050500</v>
      </c>
      <c r="B46" s="58" t="s">
        <v>319</v>
      </c>
      <c r="C46" s="287">
        <v>7000</v>
      </c>
      <c r="D46" s="288">
        <v>7000</v>
      </c>
      <c r="E46" s="289" t="s">
        <v>337</v>
      </c>
      <c r="F46" s="284"/>
      <c r="G46" s="49"/>
      <c r="H46" s="49"/>
      <c r="I46" s="49"/>
      <c r="J46" s="49"/>
      <c r="K46" s="49"/>
    </row>
    <row r="47" spans="1:6" s="47" customFormat="1" ht="18" customHeight="1">
      <c r="A47" s="22">
        <v>19000000</v>
      </c>
      <c r="B47" s="23" t="s">
        <v>285</v>
      </c>
      <c r="C47" s="292">
        <f t="shared" si="0"/>
        <v>26400</v>
      </c>
      <c r="D47" s="293">
        <f>D48</f>
        <v>0</v>
      </c>
      <c r="E47" s="293">
        <f>E48</f>
        <v>26400</v>
      </c>
      <c r="F47" s="282"/>
    </row>
    <row r="48" spans="1:6" ht="18" customHeight="1">
      <c r="A48" s="8">
        <v>19010000</v>
      </c>
      <c r="B48" s="3" t="s">
        <v>286</v>
      </c>
      <c r="C48" s="299">
        <f t="shared" si="0"/>
        <v>26400</v>
      </c>
      <c r="D48" s="289">
        <f>SUM(D49:D51)</f>
        <v>0</v>
      </c>
      <c r="E48" s="289">
        <f>SUM(E49,E50,E51)</f>
        <v>26400</v>
      </c>
      <c r="F48" s="284"/>
    </row>
    <row r="49" spans="1:6" ht="47.25">
      <c r="A49" s="7">
        <v>19010100</v>
      </c>
      <c r="B49" s="4" t="s">
        <v>287</v>
      </c>
      <c r="C49" s="298">
        <f t="shared" si="0"/>
        <v>13900</v>
      </c>
      <c r="D49" s="290">
        <v>0</v>
      </c>
      <c r="E49" s="291">
        <v>13900</v>
      </c>
      <c r="F49" s="284"/>
    </row>
    <row r="50" spans="1:6" ht="31.5">
      <c r="A50" s="10">
        <v>19010200</v>
      </c>
      <c r="B50" s="42" t="s">
        <v>291</v>
      </c>
      <c r="C50" s="287">
        <f t="shared" si="0"/>
        <v>2000</v>
      </c>
      <c r="D50" s="288">
        <v>0</v>
      </c>
      <c r="E50" s="289">
        <v>2000</v>
      </c>
      <c r="F50" s="284"/>
    </row>
    <row r="51" spans="1:6" ht="47.25">
      <c r="A51" s="7">
        <v>19010300</v>
      </c>
      <c r="B51" s="4" t="s">
        <v>294</v>
      </c>
      <c r="C51" s="298">
        <f t="shared" si="0"/>
        <v>10500</v>
      </c>
      <c r="D51" s="290">
        <v>0</v>
      </c>
      <c r="E51" s="291">
        <v>10500</v>
      </c>
      <c r="F51" s="284"/>
    </row>
    <row r="52" spans="1:6" s="24" customFormat="1" ht="18" customHeight="1">
      <c r="A52" s="20">
        <v>20000000</v>
      </c>
      <c r="B52" s="39" t="s">
        <v>237</v>
      </c>
      <c r="C52" s="296">
        <f t="shared" si="0"/>
        <v>1609780</v>
      </c>
      <c r="D52" s="297">
        <f>D53+D57+D70+D75</f>
        <v>722600</v>
      </c>
      <c r="E52" s="297">
        <f>E53+E57+E70+E75</f>
        <v>887180</v>
      </c>
      <c r="F52" s="297">
        <v>0</v>
      </c>
    </row>
    <row r="53" spans="1:6" s="5" customFormat="1" ht="18" customHeight="1">
      <c r="A53" s="11">
        <v>21000000</v>
      </c>
      <c r="B53" s="16" t="s">
        <v>238</v>
      </c>
      <c r="C53" s="292">
        <f t="shared" si="0"/>
        <v>53300</v>
      </c>
      <c r="D53" s="293">
        <f>SUM(D54:D55)</f>
        <v>53300</v>
      </c>
      <c r="E53" s="293"/>
      <c r="F53" s="282"/>
    </row>
    <row r="54" spans="1:6" s="5" customFormat="1" ht="42" customHeight="1">
      <c r="A54" s="10">
        <v>21010300</v>
      </c>
      <c r="B54" s="57" t="s">
        <v>320</v>
      </c>
      <c r="C54" s="298">
        <v>48000</v>
      </c>
      <c r="D54" s="290">
        <v>48000</v>
      </c>
      <c r="E54" s="290"/>
      <c r="F54" s="283"/>
    </row>
    <row r="55" spans="1:6" ht="18.75" customHeight="1">
      <c r="A55" s="8">
        <v>21080000</v>
      </c>
      <c r="B55" s="3" t="s">
        <v>243</v>
      </c>
      <c r="C55" s="294">
        <f t="shared" si="0"/>
        <v>5300</v>
      </c>
      <c r="D55" s="291">
        <v>5300</v>
      </c>
      <c r="E55" s="291"/>
      <c r="F55" s="284"/>
    </row>
    <row r="56" spans="1:6" s="6" customFormat="1" ht="18" customHeight="1">
      <c r="A56" s="7">
        <v>21081100</v>
      </c>
      <c r="B56" s="4" t="s">
        <v>253</v>
      </c>
      <c r="C56" s="287">
        <f t="shared" si="0"/>
        <v>5300</v>
      </c>
      <c r="D56" s="288">
        <v>5300</v>
      </c>
      <c r="E56" s="288"/>
      <c r="F56" s="283"/>
    </row>
    <row r="57" spans="1:6" s="5" customFormat="1" ht="31.5">
      <c r="A57" s="11">
        <v>22000000</v>
      </c>
      <c r="B57" s="16" t="s">
        <v>239</v>
      </c>
      <c r="C57" s="292">
        <f t="shared" si="0"/>
        <v>661200</v>
      </c>
      <c r="D57" s="293">
        <f>SUM(D60,D64,D66)</f>
        <v>661200</v>
      </c>
      <c r="E57" s="293"/>
      <c r="F57" s="282"/>
    </row>
    <row r="58" spans="1:6" s="5" customFormat="1" ht="15.75" hidden="1">
      <c r="A58" s="9">
        <v>22010000</v>
      </c>
      <c r="B58" s="21" t="s">
        <v>277</v>
      </c>
      <c r="C58" s="281">
        <f t="shared" si="0"/>
        <v>0</v>
      </c>
      <c r="D58" s="282">
        <f>D59</f>
        <v>0</v>
      </c>
      <c r="E58" s="282"/>
      <c r="F58" s="282"/>
    </row>
    <row r="59" spans="1:6" s="5" customFormat="1" ht="31.5" hidden="1">
      <c r="A59" s="7">
        <v>22010300</v>
      </c>
      <c r="B59" s="4" t="s">
        <v>295</v>
      </c>
      <c r="C59" s="281">
        <f t="shared" si="0"/>
        <v>0</v>
      </c>
      <c r="D59" s="282"/>
      <c r="E59" s="282"/>
      <c r="F59" s="282"/>
    </row>
    <row r="60" spans="1:6" s="5" customFormat="1" ht="20.25" customHeight="1">
      <c r="A60" s="11">
        <v>2201000</v>
      </c>
      <c r="B60" s="16" t="s">
        <v>329</v>
      </c>
      <c r="C60" s="292">
        <f>SUM(C61:C63)</f>
        <v>628900</v>
      </c>
      <c r="D60" s="293">
        <f>SUM(D61,D62,D63)</f>
        <v>628900</v>
      </c>
      <c r="E60" s="282"/>
      <c r="F60" s="282"/>
    </row>
    <row r="61" spans="1:6" s="5" customFormat="1" ht="53.25" customHeight="1">
      <c r="A61" s="302">
        <v>22010300</v>
      </c>
      <c r="B61" s="302" t="s">
        <v>288</v>
      </c>
      <c r="C61" s="292">
        <v>37000</v>
      </c>
      <c r="D61" s="293">
        <v>37000</v>
      </c>
      <c r="E61" s="282"/>
      <c r="F61" s="282"/>
    </row>
    <row r="62" spans="1:6" s="5" customFormat="1" ht="19.5" customHeight="1">
      <c r="A62" s="59">
        <v>22012500</v>
      </c>
      <c r="B62" s="60" t="s">
        <v>321</v>
      </c>
      <c r="C62" s="304">
        <v>357900</v>
      </c>
      <c r="D62" s="295">
        <v>357900</v>
      </c>
      <c r="E62" s="285"/>
      <c r="F62" s="285"/>
    </row>
    <row r="63" spans="1:6" s="5" customFormat="1" ht="34.5" customHeight="1">
      <c r="A63" s="303">
        <v>22012600</v>
      </c>
      <c r="B63" s="302" t="s">
        <v>289</v>
      </c>
      <c r="C63" s="304">
        <v>234000</v>
      </c>
      <c r="D63" s="295">
        <v>234000</v>
      </c>
      <c r="E63" s="285"/>
      <c r="F63" s="285"/>
    </row>
    <row r="64" spans="1:6" ht="31.5">
      <c r="A64" s="11">
        <v>22080000</v>
      </c>
      <c r="B64" s="16" t="s">
        <v>265</v>
      </c>
      <c r="C64" s="292">
        <f t="shared" si="0"/>
        <v>24000</v>
      </c>
      <c r="D64" s="293">
        <f>D65</f>
        <v>24000</v>
      </c>
      <c r="E64" s="282"/>
      <c r="F64" s="282"/>
    </row>
    <row r="65" spans="1:6" s="6" customFormat="1" ht="31.5">
      <c r="A65" s="10">
        <v>22080400</v>
      </c>
      <c r="B65" s="42" t="s">
        <v>240</v>
      </c>
      <c r="C65" s="299">
        <f t="shared" si="0"/>
        <v>24000</v>
      </c>
      <c r="D65" s="290">
        <v>24000</v>
      </c>
      <c r="E65" s="283"/>
      <c r="F65" s="283"/>
    </row>
    <row r="66" spans="1:6" ht="18" customHeight="1">
      <c r="A66" s="11">
        <v>22090000</v>
      </c>
      <c r="B66" s="16" t="s">
        <v>241</v>
      </c>
      <c r="C66" s="292">
        <f t="shared" si="0"/>
        <v>8300</v>
      </c>
      <c r="D66" s="293">
        <f>SUM(D67,D68,D69)</f>
        <v>8300</v>
      </c>
      <c r="E66" s="282"/>
      <c r="F66" s="282"/>
    </row>
    <row r="67" spans="1:6" ht="47.25">
      <c r="A67" s="10">
        <v>22090100</v>
      </c>
      <c r="B67" s="42" t="s">
        <v>271</v>
      </c>
      <c r="C67" s="298">
        <f t="shared" si="0"/>
        <v>8000</v>
      </c>
      <c r="D67" s="290">
        <v>8000</v>
      </c>
      <c r="E67" s="284"/>
      <c r="F67" s="284"/>
    </row>
    <row r="68" spans="1:6" ht="47.25">
      <c r="A68" s="7">
        <v>22090300</v>
      </c>
      <c r="B68" s="58" t="s">
        <v>322</v>
      </c>
      <c r="C68" s="298">
        <v>0</v>
      </c>
      <c r="D68" s="290">
        <v>0</v>
      </c>
      <c r="E68" s="283"/>
      <c r="F68" s="283"/>
    </row>
    <row r="69" spans="1:6" ht="47.25">
      <c r="A69" s="7">
        <v>22090400</v>
      </c>
      <c r="B69" s="58" t="s">
        <v>324</v>
      </c>
      <c r="C69" s="298">
        <v>300</v>
      </c>
      <c r="D69" s="290">
        <v>300</v>
      </c>
      <c r="E69" s="283"/>
      <c r="F69" s="283"/>
    </row>
    <row r="70" spans="1:6" s="5" customFormat="1" ht="18" customHeight="1">
      <c r="A70" s="11">
        <v>24000000</v>
      </c>
      <c r="B70" s="16" t="s">
        <v>242</v>
      </c>
      <c r="C70" s="292">
        <f t="shared" si="0"/>
        <v>279380</v>
      </c>
      <c r="D70" s="293">
        <f>D72</f>
        <v>8100</v>
      </c>
      <c r="E70" s="293">
        <f>SUM(E71,E74)</f>
        <v>271280</v>
      </c>
      <c r="F70" s="293">
        <v>50000</v>
      </c>
    </row>
    <row r="71" spans="1:6" s="5" customFormat="1" ht="18" customHeight="1">
      <c r="A71" s="11">
        <v>24060000</v>
      </c>
      <c r="B71" s="16" t="s">
        <v>243</v>
      </c>
      <c r="C71" s="292">
        <f t="shared" si="0"/>
        <v>9600</v>
      </c>
      <c r="D71" s="293">
        <f>SUM(D72,D73)</f>
        <v>8100</v>
      </c>
      <c r="E71" s="293">
        <f>SUM(E72,E73)</f>
        <v>1500</v>
      </c>
      <c r="F71" s="293">
        <v>0</v>
      </c>
    </row>
    <row r="72" spans="1:6" s="6" customFormat="1" ht="19.5" customHeight="1">
      <c r="A72" s="10">
        <v>24060300</v>
      </c>
      <c r="B72" s="42" t="s">
        <v>243</v>
      </c>
      <c r="C72" s="294">
        <f t="shared" si="0"/>
        <v>8100</v>
      </c>
      <c r="D72" s="288">
        <v>8100</v>
      </c>
      <c r="E72" s="283"/>
      <c r="F72" s="283"/>
    </row>
    <row r="73" spans="1:6" s="6" customFormat="1" ht="45.75" customHeight="1">
      <c r="A73" s="61">
        <v>24062100</v>
      </c>
      <c r="B73" s="56" t="s">
        <v>336</v>
      </c>
      <c r="C73" s="294">
        <f t="shared" si="0"/>
        <v>1500</v>
      </c>
      <c r="D73" s="288"/>
      <c r="E73" s="288">
        <v>1500</v>
      </c>
      <c r="F73" s="288">
        <v>0</v>
      </c>
    </row>
    <row r="74" spans="1:6" s="53" customFormat="1" ht="40.5" customHeight="1">
      <c r="A74" s="10">
        <v>24170000</v>
      </c>
      <c r="B74" s="3" t="s">
        <v>326</v>
      </c>
      <c r="C74" s="294">
        <f t="shared" si="0"/>
        <v>269780</v>
      </c>
      <c r="D74" s="284"/>
      <c r="E74" s="291">
        <v>269780</v>
      </c>
      <c r="F74" s="291">
        <v>269780</v>
      </c>
    </row>
    <row r="75" spans="1:6" s="5" customFormat="1" ht="18" customHeight="1">
      <c r="A75" s="11">
        <v>25000000</v>
      </c>
      <c r="B75" s="16" t="s">
        <v>244</v>
      </c>
      <c r="C75" s="292">
        <f t="shared" si="0"/>
        <v>615900</v>
      </c>
      <c r="D75" s="293"/>
      <c r="E75" s="293">
        <v>615900</v>
      </c>
      <c r="F75" s="293"/>
    </row>
    <row r="76" spans="1:6" s="24" customFormat="1" ht="18" customHeight="1">
      <c r="A76" s="20">
        <v>30000000</v>
      </c>
      <c r="B76" s="25" t="s">
        <v>251</v>
      </c>
      <c r="C76" s="296">
        <f t="shared" si="0"/>
        <v>400</v>
      </c>
      <c r="D76" s="297">
        <v>400</v>
      </c>
      <c r="E76" s="297">
        <f>E78</f>
        <v>0</v>
      </c>
      <c r="F76" s="297">
        <f>F78</f>
        <v>0</v>
      </c>
    </row>
    <row r="77" spans="1:7" s="50" customFormat="1" ht="58.5" customHeight="1">
      <c r="A77" s="10">
        <v>31010200</v>
      </c>
      <c r="B77" s="57" t="s">
        <v>325</v>
      </c>
      <c r="C77" s="298">
        <v>400</v>
      </c>
      <c r="D77" s="290">
        <v>400</v>
      </c>
      <c r="E77" s="290"/>
      <c r="F77" s="290"/>
      <c r="G77" s="51"/>
    </row>
    <row r="78" spans="1:6" s="5" customFormat="1" ht="18" customHeight="1">
      <c r="A78" s="22">
        <v>33000000</v>
      </c>
      <c r="B78" s="23" t="s">
        <v>283</v>
      </c>
      <c r="C78" s="292">
        <f t="shared" si="0"/>
        <v>0</v>
      </c>
      <c r="D78" s="293"/>
      <c r="E78" s="293">
        <f>E79</f>
        <v>0</v>
      </c>
      <c r="F78" s="293">
        <f>F79</f>
        <v>0</v>
      </c>
    </row>
    <row r="79" spans="1:6" s="5" customFormat="1" ht="18" customHeight="1">
      <c r="A79" s="8">
        <v>33010000</v>
      </c>
      <c r="B79" s="3" t="s">
        <v>310</v>
      </c>
      <c r="C79" s="299">
        <f t="shared" si="0"/>
        <v>0</v>
      </c>
      <c r="D79" s="308"/>
      <c r="E79" s="291">
        <f>E730</f>
        <v>0</v>
      </c>
      <c r="F79" s="291">
        <f>E79</f>
        <v>0</v>
      </c>
    </row>
    <row r="80" spans="1:6" s="6" customFormat="1" ht="110.25">
      <c r="A80" s="10">
        <v>33010100</v>
      </c>
      <c r="B80" s="42" t="s">
        <v>284</v>
      </c>
      <c r="C80" s="287">
        <f t="shared" si="0"/>
        <v>0</v>
      </c>
      <c r="D80" s="288"/>
      <c r="E80" s="288">
        <v>0</v>
      </c>
      <c r="F80" s="288">
        <f>E80</f>
        <v>0</v>
      </c>
    </row>
    <row r="81" spans="1:6" ht="47.25" hidden="1">
      <c r="A81" s="10">
        <v>50080200</v>
      </c>
      <c r="B81" s="42" t="s">
        <v>272</v>
      </c>
      <c r="C81" s="279">
        <f t="shared" si="0"/>
        <v>0</v>
      </c>
      <c r="D81" s="284"/>
      <c r="E81" s="283"/>
      <c r="F81" s="284"/>
    </row>
    <row r="82" spans="1:8" s="28" customFormat="1" ht="18" customHeight="1">
      <c r="A82" s="27"/>
      <c r="B82" s="40" t="s">
        <v>254</v>
      </c>
      <c r="C82" s="534">
        <f t="shared" si="0"/>
        <v>37265680</v>
      </c>
      <c r="D82" s="535">
        <f>D10+D52+D76</f>
        <v>36352100</v>
      </c>
      <c r="E82" s="535">
        <f>E10+E52+E76</f>
        <v>913580</v>
      </c>
      <c r="F82" s="535">
        <v>0</v>
      </c>
      <c r="G82" s="43"/>
      <c r="H82" s="29"/>
    </row>
    <row r="83" spans="1:6" s="2" customFormat="1" ht="37.5">
      <c r="A83" s="20">
        <v>40000000</v>
      </c>
      <c r="B83" s="25" t="s">
        <v>245</v>
      </c>
      <c r="C83" s="296">
        <f t="shared" si="0"/>
        <v>67546508</v>
      </c>
      <c r="D83" s="297">
        <f>D84</f>
        <v>67546508</v>
      </c>
      <c r="E83" s="297"/>
      <c r="F83" s="297"/>
    </row>
    <row r="84" spans="1:6" s="5" customFormat="1" ht="18" customHeight="1">
      <c r="A84" s="11">
        <v>41000000</v>
      </c>
      <c r="B84" s="16" t="s">
        <v>246</v>
      </c>
      <c r="C84" s="292">
        <f t="shared" si="0"/>
        <v>67546508</v>
      </c>
      <c r="D84" s="293">
        <f>D85+D87</f>
        <v>67546508</v>
      </c>
      <c r="E84" s="293"/>
      <c r="F84" s="293"/>
    </row>
    <row r="85" spans="1:6" ht="18" customHeight="1">
      <c r="A85" s="11">
        <v>41020000</v>
      </c>
      <c r="B85" s="16" t="s">
        <v>247</v>
      </c>
      <c r="C85" s="292">
        <f t="shared" si="0"/>
        <v>606400</v>
      </c>
      <c r="D85" s="293">
        <f>D86</f>
        <v>606400</v>
      </c>
      <c r="E85" s="293"/>
      <c r="F85" s="293"/>
    </row>
    <row r="86" spans="1:6" s="55" customFormat="1" ht="15.75">
      <c r="A86" s="10">
        <v>41020100</v>
      </c>
      <c r="B86" s="4" t="s">
        <v>299</v>
      </c>
      <c r="C86" s="298">
        <f t="shared" si="0"/>
        <v>606400</v>
      </c>
      <c r="D86" s="290">
        <v>606400</v>
      </c>
      <c r="E86" s="290"/>
      <c r="F86" s="290"/>
    </row>
    <row r="87" spans="1:6" ht="18" customHeight="1">
      <c r="A87" s="22">
        <v>41030000</v>
      </c>
      <c r="B87" s="23" t="s">
        <v>248</v>
      </c>
      <c r="C87" s="536">
        <f t="shared" si="0"/>
        <v>66940108</v>
      </c>
      <c r="D87" s="308">
        <f>SUM(D88:D108)</f>
        <v>66940108</v>
      </c>
      <c r="E87" s="308"/>
      <c r="F87" s="308"/>
    </row>
    <row r="88" spans="1:6" s="6" customFormat="1" ht="78.75">
      <c r="A88" s="7">
        <v>41030600</v>
      </c>
      <c r="B88" s="62" t="s">
        <v>300</v>
      </c>
      <c r="C88" s="287">
        <f t="shared" si="0"/>
        <v>15869000</v>
      </c>
      <c r="D88" s="288">
        <v>15869000</v>
      </c>
      <c r="E88" s="288"/>
      <c r="F88" s="288"/>
    </row>
    <row r="89" spans="1:6" s="6" customFormat="1" ht="140.25" customHeight="1" hidden="1">
      <c r="A89" s="7">
        <v>41030700</v>
      </c>
      <c r="B89" s="4" t="s">
        <v>256</v>
      </c>
      <c r="C89" s="287">
        <f t="shared" si="0"/>
        <v>0</v>
      </c>
      <c r="D89" s="288"/>
      <c r="E89" s="288"/>
      <c r="F89" s="288"/>
    </row>
    <row r="90" spans="1:6" s="6" customFormat="1" ht="94.5">
      <c r="A90" s="7">
        <v>41030800</v>
      </c>
      <c r="B90" s="4" t="s">
        <v>298</v>
      </c>
      <c r="C90" s="287">
        <f t="shared" si="0"/>
        <v>34449000</v>
      </c>
      <c r="D90" s="288">
        <v>34449000</v>
      </c>
      <c r="E90" s="288"/>
      <c r="F90" s="288"/>
    </row>
    <row r="91" spans="1:6" s="6" customFormat="1" ht="206.25" customHeight="1" hidden="1">
      <c r="A91" s="7">
        <v>41030900</v>
      </c>
      <c r="B91" s="4" t="s">
        <v>297</v>
      </c>
      <c r="C91" s="287">
        <v>0</v>
      </c>
      <c r="D91" s="288">
        <v>0</v>
      </c>
      <c r="E91" s="288" t="s">
        <v>337</v>
      </c>
      <c r="F91" s="288"/>
    </row>
    <row r="92" spans="1:6" s="6" customFormat="1" ht="62.25" customHeight="1">
      <c r="A92" s="7">
        <v>41031000</v>
      </c>
      <c r="B92" s="4" t="s">
        <v>255</v>
      </c>
      <c r="C92" s="287">
        <f t="shared" si="0"/>
        <v>1037200</v>
      </c>
      <c r="D92" s="288">
        <v>1037200</v>
      </c>
      <c r="E92" s="288"/>
      <c r="F92" s="288"/>
    </row>
    <row r="93" spans="1:6" s="6" customFormat="1" ht="62.25" customHeight="1" hidden="1">
      <c r="A93" s="7">
        <v>41031900</v>
      </c>
      <c r="B93" s="4" t="s">
        <v>260</v>
      </c>
      <c r="C93" s="287">
        <f t="shared" si="0"/>
        <v>0</v>
      </c>
      <c r="D93" s="288"/>
      <c r="E93" s="288"/>
      <c r="F93" s="288"/>
    </row>
    <row r="94" spans="1:6" s="6" customFormat="1" ht="47.25" hidden="1">
      <c r="A94" s="7">
        <v>41034500</v>
      </c>
      <c r="B94" s="4" t="s">
        <v>296</v>
      </c>
      <c r="C94" s="287">
        <f t="shared" si="0"/>
        <v>0</v>
      </c>
      <c r="D94" s="288"/>
      <c r="E94" s="288"/>
      <c r="F94" s="288"/>
    </row>
    <row r="95" spans="1:6" s="6" customFormat="1" ht="31.5">
      <c r="A95" s="7">
        <v>41033900</v>
      </c>
      <c r="B95" s="4" t="s">
        <v>301</v>
      </c>
      <c r="C95" s="287">
        <v>13160500</v>
      </c>
      <c r="D95" s="288">
        <v>13160500</v>
      </c>
      <c r="E95" s="288"/>
      <c r="F95" s="288"/>
    </row>
    <row r="96" spans="1:6" s="6" customFormat="1" ht="31.5" hidden="1">
      <c r="A96" s="7">
        <v>41034200</v>
      </c>
      <c r="B96" s="4" t="s">
        <v>302</v>
      </c>
      <c r="C96" s="287">
        <f t="shared" si="0"/>
        <v>0</v>
      </c>
      <c r="D96" s="288">
        <v>0</v>
      </c>
      <c r="E96" s="288"/>
      <c r="F96" s="288"/>
    </row>
    <row r="97" spans="1:6" s="6" customFormat="1" ht="15.75">
      <c r="A97" s="7">
        <v>41035000</v>
      </c>
      <c r="B97" s="4" t="s">
        <v>264</v>
      </c>
      <c r="C97" s="287">
        <f t="shared" si="0"/>
        <v>70200</v>
      </c>
      <c r="D97" s="305">
        <v>70200</v>
      </c>
      <c r="E97" s="306"/>
      <c r="F97" s="288"/>
    </row>
    <row r="98" spans="1:6" s="6" customFormat="1" ht="47.25">
      <c r="A98" s="7">
        <v>41035400</v>
      </c>
      <c r="B98" s="4" t="s">
        <v>0</v>
      </c>
      <c r="C98" s="287">
        <f t="shared" si="0"/>
        <v>296918</v>
      </c>
      <c r="D98" s="305">
        <v>296918</v>
      </c>
      <c r="E98" s="306"/>
      <c r="F98" s="288"/>
    </row>
    <row r="99" spans="1:6" s="6" customFormat="1" ht="93.75" customHeight="1">
      <c r="A99" s="7">
        <v>41035800</v>
      </c>
      <c r="B99" s="26" t="s">
        <v>273</v>
      </c>
      <c r="C99" s="287">
        <f t="shared" si="0"/>
        <v>780100</v>
      </c>
      <c r="D99" s="305">
        <v>780100</v>
      </c>
      <c r="E99" s="306"/>
      <c r="F99" s="288"/>
    </row>
    <row r="100" spans="1:6" s="6" customFormat="1" ht="167.25" customHeight="1">
      <c r="A100" s="61">
        <v>41036100</v>
      </c>
      <c r="B100" s="605" t="s">
        <v>293</v>
      </c>
      <c r="C100" s="287">
        <f aca="true" t="shared" si="1" ref="C100:C109">D100+E100</f>
        <v>1277190</v>
      </c>
      <c r="D100" s="288">
        <v>1277190</v>
      </c>
      <c r="E100" s="306"/>
      <c r="F100" s="288"/>
    </row>
    <row r="101" spans="1:6" ht="63" hidden="1">
      <c r="A101" s="9">
        <v>41036000</v>
      </c>
      <c r="B101" s="48" t="s">
        <v>261</v>
      </c>
      <c r="C101" s="296">
        <f t="shared" si="1"/>
        <v>0</v>
      </c>
      <c r="D101" s="289"/>
      <c r="E101" s="307"/>
      <c r="F101" s="289"/>
    </row>
    <row r="102" spans="1:6" ht="62.25" customHeight="1" hidden="1">
      <c r="A102" s="9">
        <v>41036300</v>
      </c>
      <c r="B102" s="48" t="s">
        <v>257</v>
      </c>
      <c r="C102" s="296">
        <f t="shared" si="1"/>
        <v>0</v>
      </c>
      <c r="D102" s="289"/>
      <c r="E102" s="307"/>
      <c r="F102" s="289"/>
    </row>
    <row r="103" spans="1:6" ht="62.25" customHeight="1" hidden="1">
      <c r="A103" s="9">
        <v>41037000</v>
      </c>
      <c r="B103" s="48" t="s">
        <v>258</v>
      </c>
      <c r="C103" s="296">
        <f t="shared" si="1"/>
        <v>0</v>
      </c>
      <c r="D103" s="289"/>
      <c r="E103" s="307"/>
      <c r="F103" s="289"/>
    </row>
    <row r="104" spans="1:6" ht="62.25" customHeight="1" hidden="1">
      <c r="A104" s="9">
        <v>41038000</v>
      </c>
      <c r="B104" s="48" t="s">
        <v>259</v>
      </c>
      <c r="C104" s="296">
        <f t="shared" si="1"/>
        <v>0</v>
      </c>
      <c r="D104" s="289"/>
      <c r="E104" s="307"/>
      <c r="F104" s="289"/>
    </row>
    <row r="105" spans="1:6" ht="62.25" customHeight="1" hidden="1">
      <c r="A105" s="9">
        <v>41038200</v>
      </c>
      <c r="B105" s="48" t="s">
        <v>263</v>
      </c>
      <c r="C105" s="296">
        <f t="shared" si="1"/>
        <v>0</v>
      </c>
      <c r="D105" s="289"/>
      <c r="E105" s="307"/>
      <c r="F105" s="289"/>
    </row>
    <row r="106" spans="1:6" s="5" customFormat="1" ht="15" customHeight="1" hidden="1">
      <c r="A106" s="22">
        <v>43000000</v>
      </c>
      <c r="B106" s="23" t="s">
        <v>262</v>
      </c>
      <c r="C106" s="296">
        <f t="shared" si="1"/>
        <v>0</v>
      </c>
      <c r="D106" s="293"/>
      <c r="E106" s="293">
        <f>E107</f>
        <v>0</v>
      </c>
      <c r="F106" s="293">
        <f>F107</f>
        <v>0</v>
      </c>
    </row>
    <row r="107" spans="1:6" ht="31.5" hidden="1">
      <c r="A107" s="9">
        <v>43010000</v>
      </c>
      <c r="B107" s="21" t="s">
        <v>249</v>
      </c>
      <c r="C107" s="296">
        <f t="shared" si="1"/>
        <v>0</v>
      </c>
      <c r="D107" s="289"/>
      <c r="E107" s="289">
        <v>0</v>
      </c>
      <c r="F107" s="289">
        <f>E107</f>
        <v>0</v>
      </c>
    </row>
    <row r="108" spans="1:6" ht="47.25" hidden="1">
      <c r="A108" s="10">
        <v>41037000</v>
      </c>
      <c r="B108" s="42" t="s">
        <v>330</v>
      </c>
      <c r="C108" s="287">
        <v>0</v>
      </c>
      <c r="D108" s="288">
        <v>0</v>
      </c>
      <c r="E108" s="288"/>
      <c r="F108" s="288"/>
    </row>
    <row r="109" spans="1:6" s="30" customFormat="1" ht="18" customHeight="1">
      <c r="A109" s="27"/>
      <c r="B109" s="40" t="s">
        <v>250</v>
      </c>
      <c r="C109" s="534">
        <f t="shared" si="1"/>
        <v>104812188</v>
      </c>
      <c r="D109" s="535">
        <f>D82+D83</f>
        <v>103898608</v>
      </c>
      <c r="E109" s="535">
        <f>E82+E83</f>
        <v>913580</v>
      </c>
      <c r="F109" s="535">
        <f>F82</f>
        <v>0</v>
      </c>
    </row>
    <row r="110" spans="1:6" ht="15.75" customHeight="1">
      <c r="A110" s="12"/>
      <c r="B110" s="41"/>
      <c r="C110" s="41"/>
      <c r="D110" s="63" t="s">
        <v>337</v>
      </c>
      <c r="E110" s="63"/>
      <c r="F110" s="63"/>
    </row>
    <row r="111" spans="1:6" ht="15.75" customHeight="1">
      <c r="A111" s="7" t="s">
        <v>337</v>
      </c>
      <c r="B111" s="26" t="s">
        <v>337</v>
      </c>
      <c r="C111" s="41"/>
      <c r="D111" s="63" t="s">
        <v>337</v>
      </c>
      <c r="E111" s="64"/>
      <c r="F111" s="63"/>
    </row>
    <row r="112" spans="1:6" ht="16.5" customHeight="1">
      <c r="A112" s="13"/>
      <c r="B112" s="17" t="s">
        <v>351</v>
      </c>
      <c r="C112" s="17"/>
      <c r="D112" s="63"/>
      <c r="E112" s="32" t="s">
        <v>424</v>
      </c>
      <c r="F112" s="63"/>
    </row>
    <row r="113" spans="1:6" ht="18.75">
      <c r="A113" s="15"/>
      <c r="B113" s="44"/>
      <c r="C113" s="44"/>
      <c r="D113" s="63"/>
      <c r="E113" s="63"/>
      <c r="F113" s="63"/>
    </row>
    <row r="114" spans="1:6" ht="12.75">
      <c r="A114" s="65"/>
      <c r="B114" s="66"/>
      <c r="C114" s="66"/>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3:6" ht="12.75">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zoomScale="85" zoomScaleNormal="85"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24" t="s">
        <v>511</v>
      </c>
      <c r="F1" s="624"/>
      <c r="G1" s="624"/>
      <c r="H1" s="68"/>
    </row>
    <row r="2" spans="1:6" ht="63.75" customHeight="1">
      <c r="A2" s="623" t="s">
        <v>437</v>
      </c>
      <c r="B2" s="623"/>
      <c r="C2" s="623"/>
      <c r="D2" s="623"/>
      <c r="E2" s="623"/>
      <c r="F2" s="623"/>
    </row>
    <row r="3" ht="12.75">
      <c r="F3" s="69" t="s">
        <v>338</v>
      </c>
    </row>
    <row r="4" spans="1:6" ht="18">
      <c r="A4" s="622" t="s">
        <v>339</v>
      </c>
      <c r="B4" s="622" t="s">
        <v>340</v>
      </c>
      <c r="C4" s="622" t="s">
        <v>230</v>
      </c>
      <c r="D4" s="622" t="s">
        <v>231</v>
      </c>
      <c r="E4" s="622"/>
      <c r="F4" s="625" t="s">
        <v>232</v>
      </c>
    </row>
    <row r="5" spans="1:6" ht="12.75">
      <c r="A5" s="622"/>
      <c r="B5" s="622"/>
      <c r="C5" s="622"/>
      <c r="D5" s="622" t="s">
        <v>232</v>
      </c>
      <c r="E5" s="622" t="s">
        <v>341</v>
      </c>
      <c r="F5" s="622"/>
    </row>
    <row r="6" spans="1:6" ht="23.25" customHeight="1">
      <c r="A6" s="622"/>
      <c r="B6" s="622"/>
      <c r="C6" s="622"/>
      <c r="D6" s="622"/>
      <c r="E6" s="622"/>
      <c r="F6" s="622"/>
    </row>
    <row r="7" spans="1:6" s="72" customFormat="1" ht="12.75">
      <c r="A7" s="70">
        <v>1</v>
      </c>
      <c r="B7" s="70">
        <v>2</v>
      </c>
      <c r="C7" s="70">
        <v>3</v>
      </c>
      <c r="D7" s="70">
        <v>4</v>
      </c>
      <c r="E7" s="70">
        <v>5</v>
      </c>
      <c r="F7" s="71">
        <v>6</v>
      </c>
    </row>
    <row r="8" spans="1:6" s="78" customFormat="1" ht="30" customHeight="1">
      <c r="A8" s="73">
        <v>200000</v>
      </c>
      <c r="B8" s="74" t="s">
        <v>342</v>
      </c>
      <c r="C8" s="75" t="s">
        <v>211</v>
      </c>
      <c r="D8" s="76">
        <v>2378123</v>
      </c>
      <c r="E8" s="76">
        <v>2378123</v>
      </c>
      <c r="F8" s="77">
        <f aca="true" t="shared" si="0" ref="F8:F16">C8+D8</f>
        <v>2062924</v>
      </c>
    </row>
    <row r="9" spans="1:6" s="78" customFormat="1" ht="46.5" customHeight="1">
      <c r="A9" s="73">
        <v>208000</v>
      </c>
      <c r="B9" s="74" t="s">
        <v>343</v>
      </c>
      <c r="C9" s="75" t="s">
        <v>211</v>
      </c>
      <c r="D9" s="76">
        <v>2378123</v>
      </c>
      <c r="E9" s="76">
        <v>2378123</v>
      </c>
      <c r="F9" s="77">
        <f t="shared" si="0"/>
        <v>2062924</v>
      </c>
    </row>
    <row r="10" spans="1:6" s="78" customFormat="1" ht="24.75" customHeight="1">
      <c r="A10" s="79">
        <v>208100</v>
      </c>
      <c r="B10" s="80" t="s">
        <v>344</v>
      </c>
      <c r="C10" s="81">
        <v>2040724</v>
      </c>
      <c r="D10" s="81">
        <v>22200</v>
      </c>
      <c r="E10" s="81">
        <v>22200</v>
      </c>
      <c r="F10" s="82">
        <f t="shared" si="0"/>
        <v>2062924</v>
      </c>
    </row>
    <row r="11" spans="1:6" s="78" customFormat="1" ht="54.75" customHeight="1">
      <c r="A11" s="79">
        <v>208400</v>
      </c>
      <c r="B11" s="80" t="s">
        <v>345</v>
      </c>
      <c r="C11" s="81">
        <v>-2355923</v>
      </c>
      <c r="D11" s="81">
        <v>2355923</v>
      </c>
      <c r="E11" s="81">
        <v>2355923</v>
      </c>
      <c r="F11" s="82">
        <f t="shared" si="0"/>
        <v>0</v>
      </c>
    </row>
    <row r="12" spans="1:6" s="78" customFormat="1" ht="36" customHeight="1">
      <c r="A12" s="73"/>
      <c r="B12" s="74" t="s">
        <v>346</v>
      </c>
      <c r="C12" s="75" t="s">
        <v>211</v>
      </c>
      <c r="D12" s="76">
        <v>2378123</v>
      </c>
      <c r="E12" s="76">
        <v>2378123</v>
      </c>
      <c r="F12" s="77">
        <f t="shared" si="0"/>
        <v>2062924</v>
      </c>
    </row>
    <row r="13" spans="1:6" s="78" customFormat="1" ht="45.75" customHeight="1">
      <c r="A13" s="73">
        <v>600000</v>
      </c>
      <c r="B13" s="74" t="s">
        <v>347</v>
      </c>
      <c r="C13" s="75" t="s">
        <v>211</v>
      </c>
      <c r="D13" s="76">
        <v>2378123</v>
      </c>
      <c r="E13" s="76">
        <v>2378123</v>
      </c>
      <c r="F13" s="77">
        <f t="shared" si="0"/>
        <v>2062924</v>
      </c>
    </row>
    <row r="14" spans="1:6" s="78" customFormat="1" ht="32.25" customHeight="1">
      <c r="A14" s="73">
        <v>602000</v>
      </c>
      <c r="B14" s="74" t="s">
        <v>348</v>
      </c>
      <c r="C14" s="75" t="s">
        <v>211</v>
      </c>
      <c r="D14" s="76">
        <v>2378123</v>
      </c>
      <c r="E14" s="76">
        <v>2378123</v>
      </c>
      <c r="F14" s="77">
        <f t="shared" si="0"/>
        <v>2062924</v>
      </c>
    </row>
    <row r="15" spans="1:6" s="78" customFormat="1" ht="32.25" customHeight="1">
      <c r="A15" s="79">
        <v>602100</v>
      </c>
      <c r="B15" s="80" t="s">
        <v>344</v>
      </c>
      <c r="C15" s="81">
        <v>2040724</v>
      </c>
      <c r="D15" s="83">
        <v>22200</v>
      </c>
      <c r="E15" s="83">
        <v>22200</v>
      </c>
      <c r="F15" s="77">
        <f t="shared" si="0"/>
        <v>2062924</v>
      </c>
    </row>
    <row r="16" spans="1:6" s="78" customFormat="1" ht="57" customHeight="1">
      <c r="A16" s="84">
        <v>602400</v>
      </c>
      <c r="B16" s="80" t="s">
        <v>345</v>
      </c>
      <c r="C16" s="81">
        <v>-2355923</v>
      </c>
      <c r="D16" s="81">
        <v>2355923</v>
      </c>
      <c r="E16" s="81">
        <v>2355923</v>
      </c>
      <c r="F16" s="77">
        <f t="shared" si="0"/>
        <v>0</v>
      </c>
    </row>
    <row r="17" spans="1:6" ht="18.75" hidden="1">
      <c r="A17" s="85"/>
      <c r="B17" s="86"/>
      <c r="C17" s="75" t="s">
        <v>349</v>
      </c>
      <c r="D17" s="76">
        <v>1026527</v>
      </c>
      <c r="E17" s="76">
        <v>1026527</v>
      </c>
      <c r="F17" s="87"/>
    </row>
    <row r="18" spans="1:6" ht="18.75" hidden="1">
      <c r="A18" s="88"/>
      <c r="B18" s="89"/>
      <c r="C18" s="75"/>
      <c r="D18" s="76">
        <v>2047188</v>
      </c>
      <c r="E18" s="76">
        <v>2047188</v>
      </c>
      <c r="F18" s="90"/>
    </row>
    <row r="19" spans="1:6" ht="24" customHeight="1">
      <c r="A19" s="620" t="s">
        <v>350</v>
      </c>
      <c r="B19" s="621"/>
      <c r="C19" s="75" t="s">
        <v>211</v>
      </c>
      <c r="D19" s="76">
        <v>2378123</v>
      </c>
      <c r="E19" s="76">
        <v>2378123</v>
      </c>
      <c r="F19" s="91">
        <f>C19+D19</f>
        <v>2062924</v>
      </c>
    </row>
    <row r="22" spans="2:4" ht="18.75">
      <c r="B22" s="92" t="s">
        <v>351</v>
      </c>
      <c r="C22" s="92"/>
      <c r="D22" s="92" t="s">
        <v>424</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7"/>
  <sheetViews>
    <sheetView showZeros="0" view="pageBreakPreview" zoomScale="75" zoomScaleNormal="70" zoomScaleSheetLayoutView="75" zoomScalePageLayoutView="0" workbookViewId="0" topLeftCell="A1">
      <pane xSplit="5" ySplit="7" topLeftCell="J58"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33" t="s">
        <v>516</v>
      </c>
      <c r="P1" s="633"/>
      <c r="Q1" s="633"/>
      <c r="R1" s="633"/>
    </row>
    <row r="2" spans="1:18" ht="12" customHeight="1">
      <c r="A2" s="93"/>
      <c r="B2" s="93"/>
      <c r="C2" s="93"/>
      <c r="D2" s="93"/>
      <c r="E2" s="94"/>
      <c r="F2" s="93"/>
      <c r="G2" s="93"/>
      <c r="H2" s="93"/>
      <c r="I2" s="93"/>
      <c r="J2" s="93"/>
      <c r="K2" s="93"/>
      <c r="L2" s="93"/>
      <c r="M2" s="634"/>
      <c r="N2" s="634"/>
      <c r="O2" s="634"/>
      <c r="P2" s="634"/>
      <c r="Q2" s="634"/>
      <c r="R2" s="634"/>
    </row>
    <row r="3" spans="1:18" ht="49.5" customHeight="1">
      <c r="A3" s="97"/>
      <c r="B3" s="635" t="s">
        <v>414</v>
      </c>
      <c r="C3" s="635"/>
      <c r="D3" s="635"/>
      <c r="E3" s="635"/>
      <c r="F3" s="635"/>
      <c r="G3" s="635"/>
      <c r="H3" s="635"/>
      <c r="I3" s="635"/>
      <c r="J3" s="635"/>
      <c r="K3" s="635"/>
      <c r="L3" s="635"/>
      <c r="M3" s="635"/>
      <c r="N3" s="635"/>
      <c r="O3" s="635"/>
      <c r="P3" s="635"/>
      <c r="Q3" s="635"/>
      <c r="R3" s="98" t="s">
        <v>352</v>
      </c>
    </row>
    <row r="4" spans="1:18" ht="72" customHeight="1">
      <c r="A4" s="631"/>
      <c r="B4" s="632" t="s">
        <v>140</v>
      </c>
      <c r="C4" s="632" t="s">
        <v>123</v>
      </c>
      <c r="D4" s="626" t="s">
        <v>104</v>
      </c>
      <c r="E4" s="636" t="s">
        <v>353</v>
      </c>
      <c r="F4" s="630" t="s">
        <v>230</v>
      </c>
      <c r="G4" s="630"/>
      <c r="H4" s="630"/>
      <c r="I4" s="630"/>
      <c r="J4" s="630"/>
      <c r="K4" s="630" t="s">
        <v>354</v>
      </c>
      <c r="L4" s="630"/>
      <c r="M4" s="630"/>
      <c r="N4" s="630"/>
      <c r="O4" s="630"/>
      <c r="P4" s="630"/>
      <c r="Q4" s="630"/>
      <c r="R4" s="629" t="s">
        <v>312</v>
      </c>
    </row>
    <row r="5" spans="1:18" ht="21" customHeight="1">
      <c r="A5" s="631"/>
      <c r="B5" s="632"/>
      <c r="C5" s="632"/>
      <c r="D5" s="627"/>
      <c r="E5" s="636"/>
      <c r="F5" s="630" t="s">
        <v>312</v>
      </c>
      <c r="G5" s="630" t="s">
        <v>355</v>
      </c>
      <c r="H5" s="629" t="s">
        <v>356</v>
      </c>
      <c r="I5" s="629"/>
      <c r="J5" s="629" t="s">
        <v>357</v>
      </c>
      <c r="K5" s="630" t="s">
        <v>312</v>
      </c>
      <c r="L5" s="630" t="s">
        <v>355</v>
      </c>
      <c r="M5" s="629" t="s">
        <v>356</v>
      </c>
      <c r="N5" s="629"/>
      <c r="O5" s="629" t="s">
        <v>357</v>
      </c>
      <c r="P5" s="629" t="s">
        <v>356</v>
      </c>
      <c r="Q5" s="629"/>
      <c r="R5" s="629"/>
    </row>
    <row r="6" spans="1:18" ht="92.25" customHeight="1">
      <c r="A6" s="631"/>
      <c r="B6" s="632"/>
      <c r="C6" s="632"/>
      <c r="D6" s="628"/>
      <c r="E6" s="636"/>
      <c r="F6" s="630"/>
      <c r="G6" s="630"/>
      <c r="H6" s="99" t="s">
        <v>358</v>
      </c>
      <c r="I6" s="99" t="s">
        <v>359</v>
      </c>
      <c r="J6" s="629"/>
      <c r="K6" s="630"/>
      <c r="L6" s="630"/>
      <c r="M6" s="99" t="s">
        <v>358</v>
      </c>
      <c r="N6" s="99" t="s">
        <v>359</v>
      </c>
      <c r="O6" s="629"/>
      <c r="P6" s="100" t="s">
        <v>368</v>
      </c>
      <c r="Q6" s="101" t="s">
        <v>369</v>
      </c>
      <c r="R6" s="629"/>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371</v>
      </c>
      <c r="C8" s="320"/>
      <c r="D8" s="320"/>
      <c r="E8" s="321" t="s">
        <v>370</v>
      </c>
      <c r="F8" s="322">
        <f>F9</f>
        <v>10672200</v>
      </c>
      <c r="G8" s="322">
        <f aca="true" t="shared" si="0" ref="G8:Q8">G9</f>
        <v>10672200</v>
      </c>
      <c r="H8" s="322">
        <f t="shared" si="0"/>
        <v>3765900</v>
      </c>
      <c r="I8" s="322">
        <f t="shared" si="0"/>
        <v>370800</v>
      </c>
      <c r="J8" s="322">
        <f t="shared" si="0"/>
        <v>0</v>
      </c>
      <c r="K8" s="322">
        <f t="shared" si="0"/>
        <v>793880</v>
      </c>
      <c r="L8" s="322">
        <f t="shared" si="0"/>
        <v>52900</v>
      </c>
      <c r="M8" s="322">
        <f t="shared" si="0"/>
        <v>0</v>
      </c>
      <c r="N8" s="322">
        <f t="shared" si="0"/>
        <v>0</v>
      </c>
      <c r="O8" s="322">
        <f t="shared" si="0"/>
        <v>740980</v>
      </c>
      <c r="P8" s="322">
        <f t="shared" si="0"/>
        <v>740980</v>
      </c>
      <c r="Q8" s="322">
        <f t="shared" si="0"/>
        <v>490500</v>
      </c>
      <c r="R8" s="107">
        <f aca="true" t="shared" si="1" ref="R8:R52">F8+K8</f>
        <v>11466080</v>
      </c>
    </row>
    <row r="9" spans="1:18" s="113" customFormat="1" ht="19.5" customHeight="1">
      <c r="A9" s="109"/>
      <c r="B9" s="323" t="s">
        <v>141</v>
      </c>
      <c r="C9" s="323"/>
      <c r="D9" s="323"/>
      <c r="E9" s="355" t="s">
        <v>370</v>
      </c>
      <c r="F9" s="324">
        <f>F10+F12+F16+F21+F25+F28+F31+F33+F35</f>
        <v>10672200</v>
      </c>
      <c r="G9" s="324">
        <f aca="true" t="shared" si="2" ref="G9:Q9">G10+G12+G16+G21+G25+G28+G31+G33+G35</f>
        <v>10672200</v>
      </c>
      <c r="H9" s="324">
        <f t="shared" si="2"/>
        <v>3765900</v>
      </c>
      <c r="I9" s="324">
        <f t="shared" si="2"/>
        <v>370800</v>
      </c>
      <c r="J9" s="324">
        <f t="shared" si="2"/>
        <v>0</v>
      </c>
      <c r="K9" s="324">
        <f>K10+K12+K16+K21+K25+K28+K31+K33+K35</f>
        <v>793880</v>
      </c>
      <c r="L9" s="324">
        <f t="shared" si="2"/>
        <v>52900</v>
      </c>
      <c r="M9" s="324">
        <f t="shared" si="2"/>
        <v>0</v>
      </c>
      <c r="N9" s="324">
        <f t="shared" si="2"/>
        <v>0</v>
      </c>
      <c r="O9" s="324">
        <f t="shared" si="2"/>
        <v>740980</v>
      </c>
      <c r="P9" s="324">
        <f t="shared" si="2"/>
        <v>740980</v>
      </c>
      <c r="Q9" s="324">
        <f t="shared" si="2"/>
        <v>490500</v>
      </c>
      <c r="R9" s="319">
        <f t="shared" si="1"/>
        <v>11466080</v>
      </c>
    </row>
    <row r="10" spans="1:18" s="113" customFormat="1" ht="19.5" customHeight="1">
      <c r="A10" s="109"/>
      <c r="B10" s="309" t="s">
        <v>121</v>
      </c>
      <c r="C10" s="110" t="s">
        <v>122</v>
      </c>
      <c r="D10" s="343" t="s">
        <v>121</v>
      </c>
      <c r="E10" s="111" t="s">
        <v>482</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142</v>
      </c>
      <c r="C11" s="115" t="s">
        <v>120</v>
      </c>
      <c r="D11" s="115" t="s">
        <v>372</v>
      </c>
      <c r="E11" s="325" t="s">
        <v>143</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9">
        <f>F10+F39+F65+F109+F119</f>
        <v>7475100</v>
      </c>
    </row>
    <row r="12" spans="1:20" ht="21" customHeight="1">
      <c r="A12" s="114"/>
      <c r="B12" s="309" t="s">
        <v>121</v>
      </c>
      <c r="C12" s="344" t="s">
        <v>15</v>
      </c>
      <c r="D12" s="343" t="s">
        <v>121</v>
      </c>
      <c r="E12" s="342" t="s">
        <v>14</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144</v>
      </c>
      <c r="C13" s="330" t="s">
        <v>125</v>
      </c>
      <c r="D13" s="331" t="s">
        <v>121</v>
      </c>
      <c r="E13" s="332" t="s">
        <v>145</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147</v>
      </c>
      <c r="C14" s="119" t="s">
        <v>126</v>
      </c>
      <c r="D14" s="119" t="s">
        <v>395</v>
      </c>
      <c r="E14" s="326" t="s">
        <v>146</v>
      </c>
      <c r="F14" s="120">
        <v>35000</v>
      </c>
      <c r="G14" s="121">
        <v>35000</v>
      </c>
      <c r="H14" s="112"/>
      <c r="I14" s="112"/>
      <c r="J14" s="116"/>
      <c r="K14" s="122"/>
      <c r="L14" s="123"/>
      <c r="M14" s="123"/>
      <c r="N14" s="123"/>
      <c r="O14" s="123"/>
      <c r="P14" s="124"/>
      <c r="Q14" s="124"/>
      <c r="R14" s="107">
        <f t="shared" si="1"/>
        <v>35000</v>
      </c>
    </row>
    <row r="15" spans="1:18" ht="31.5" customHeight="1">
      <c r="A15" s="114"/>
      <c r="B15" s="126" t="s">
        <v>148</v>
      </c>
      <c r="C15" s="119" t="s">
        <v>127</v>
      </c>
      <c r="D15" s="119" t="s">
        <v>124</v>
      </c>
      <c r="E15" s="326" t="s">
        <v>375</v>
      </c>
      <c r="F15" s="120">
        <v>205100</v>
      </c>
      <c r="G15" s="121">
        <v>205100</v>
      </c>
      <c r="H15" s="112"/>
      <c r="I15" s="112"/>
      <c r="J15" s="116"/>
      <c r="K15" s="122"/>
      <c r="L15" s="123"/>
      <c r="M15" s="123"/>
      <c r="N15" s="123"/>
      <c r="O15" s="123"/>
      <c r="P15" s="124"/>
      <c r="Q15" s="124"/>
      <c r="R15" s="107">
        <f t="shared" si="1"/>
        <v>205100</v>
      </c>
    </row>
    <row r="16" spans="1:18" ht="25.5" customHeight="1">
      <c r="A16" s="114"/>
      <c r="B16" s="309" t="s">
        <v>121</v>
      </c>
      <c r="C16" s="327" t="s">
        <v>16</v>
      </c>
      <c r="D16" s="309" t="s">
        <v>121</v>
      </c>
      <c r="E16" s="328" t="s">
        <v>17</v>
      </c>
      <c r="F16" s="120">
        <f>F17+F19</f>
        <v>3017000</v>
      </c>
      <c r="G16" s="120">
        <f aca="true" t="shared" si="5" ref="G16:Q16">G17+G19</f>
        <v>3017000</v>
      </c>
      <c r="H16" s="120">
        <f t="shared" si="5"/>
        <v>665900</v>
      </c>
      <c r="I16" s="120">
        <f t="shared" si="5"/>
        <v>158500</v>
      </c>
      <c r="J16" s="120">
        <f t="shared" si="5"/>
        <v>0</v>
      </c>
      <c r="K16" s="120">
        <f t="shared" si="5"/>
        <v>206780</v>
      </c>
      <c r="L16" s="120">
        <f t="shared" si="5"/>
        <v>0</v>
      </c>
      <c r="M16" s="120">
        <f t="shared" si="5"/>
        <v>0</v>
      </c>
      <c r="N16" s="120">
        <f t="shared" si="5"/>
        <v>0</v>
      </c>
      <c r="O16" s="120">
        <f t="shared" si="5"/>
        <v>206780</v>
      </c>
      <c r="P16" s="120">
        <f t="shared" si="5"/>
        <v>206780</v>
      </c>
      <c r="Q16" s="398">
        <f t="shared" si="5"/>
        <v>66580</v>
      </c>
      <c r="R16" s="107">
        <f t="shared" si="1"/>
        <v>3223780</v>
      </c>
    </row>
    <row r="17" spans="1:18" ht="39" customHeight="1">
      <c r="A17" s="114"/>
      <c r="B17" s="550" t="s">
        <v>429</v>
      </c>
      <c r="C17" s="119" t="s">
        <v>428</v>
      </c>
      <c r="D17" s="351" t="s">
        <v>121</v>
      </c>
      <c r="E17" s="326" t="s">
        <v>430</v>
      </c>
      <c r="F17" s="120">
        <v>130000</v>
      </c>
      <c r="G17" s="120">
        <v>130000</v>
      </c>
      <c r="H17" s="120"/>
      <c r="I17" s="120"/>
      <c r="J17" s="120"/>
      <c r="K17" s="120"/>
      <c r="L17" s="120"/>
      <c r="M17" s="120"/>
      <c r="N17" s="120"/>
      <c r="O17" s="120"/>
      <c r="P17" s="120"/>
      <c r="Q17" s="398"/>
      <c r="R17" s="107">
        <f t="shared" si="1"/>
        <v>130000</v>
      </c>
    </row>
    <row r="18" spans="1:18" ht="61.5" customHeight="1">
      <c r="A18" s="114"/>
      <c r="B18" s="550" t="s">
        <v>426</v>
      </c>
      <c r="C18" s="119" t="s">
        <v>425</v>
      </c>
      <c r="D18" s="119" t="s">
        <v>378</v>
      </c>
      <c r="E18" s="537" t="s">
        <v>427</v>
      </c>
      <c r="F18" s="120">
        <v>130000</v>
      </c>
      <c r="G18" s="121">
        <v>130000</v>
      </c>
      <c r="H18" s="120"/>
      <c r="I18" s="120"/>
      <c r="J18" s="120"/>
      <c r="K18" s="120"/>
      <c r="L18" s="120"/>
      <c r="M18" s="120"/>
      <c r="N18" s="120"/>
      <c r="O18" s="120"/>
      <c r="P18" s="120"/>
      <c r="Q18" s="398"/>
      <c r="R18" s="107">
        <f t="shared" si="1"/>
        <v>130000</v>
      </c>
    </row>
    <row r="19" spans="1:18" ht="18.75">
      <c r="A19" s="114"/>
      <c r="B19" s="126" t="s">
        <v>149</v>
      </c>
      <c r="C19" s="119" t="s">
        <v>128</v>
      </c>
      <c r="D19" s="119" t="s">
        <v>378</v>
      </c>
      <c r="E19" s="129" t="s">
        <v>379</v>
      </c>
      <c r="F19" s="120">
        <v>2887000</v>
      </c>
      <c r="G19" s="121">
        <v>2887000</v>
      </c>
      <c r="H19" s="121">
        <v>665900</v>
      </c>
      <c r="I19" s="121">
        <v>158500</v>
      </c>
      <c r="J19" s="120"/>
      <c r="K19" s="120">
        <v>206780</v>
      </c>
      <c r="L19" s="120"/>
      <c r="M19" s="120"/>
      <c r="N19" s="120"/>
      <c r="O19" s="121">
        <v>206780</v>
      </c>
      <c r="P19" s="121">
        <v>206780</v>
      </c>
      <c r="Q19" s="399">
        <v>66580</v>
      </c>
      <c r="R19" s="107">
        <f t="shared" si="1"/>
        <v>3093780</v>
      </c>
    </row>
    <row r="20" spans="1:18" ht="37.5" hidden="1">
      <c r="A20" s="114"/>
      <c r="B20" s="128">
        <v>100102</v>
      </c>
      <c r="C20" s="119" t="s">
        <v>376</v>
      </c>
      <c r="D20" s="119"/>
      <c r="E20" s="129" t="s">
        <v>377</v>
      </c>
      <c r="F20" s="120"/>
      <c r="G20" s="121"/>
      <c r="H20" s="121"/>
      <c r="I20" s="121"/>
      <c r="J20" s="121"/>
      <c r="K20" s="121"/>
      <c r="L20" s="121"/>
      <c r="M20" s="121"/>
      <c r="N20" s="121"/>
      <c r="O20" s="121"/>
      <c r="P20" s="121"/>
      <c r="Q20" s="399"/>
      <c r="R20" s="107">
        <f t="shared" si="1"/>
        <v>0</v>
      </c>
    </row>
    <row r="21" spans="1:18" ht="19.5">
      <c r="A21" s="114"/>
      <c r="B21" s="309" t="s">
        <v>121</v>
      </c>
      <c r="C21" s="327" t="s">
        <v>487</v>
      </c>
      <c r="D21" s="343" t="s">
        <v>121</v>
      </c>
      <c r="E21" s="404" t="s">
        <v>483</v>
      </c>
      <c r="F21" s="120">
        <f>F22+F23</f>
        <v>0</v>
      </c>
      <c r="G21" s="120">
        <f aca="true" t="shared" si="6" ref="G21:Q21">G22+G23</f>
        <v>0</v>
      </c>
      <c r="H21" s="120">
        <f t="shared" si="6"/>
        <v>0</v>
      </c>
      <c r="I21" s="120">
        <f t="shared" si="6"/>
        <v>0</v>
      </c>
      <c r="J21" s="120">
        <f t="shared" si="6"/>
        <v>0</v>
      </c>
      <c r="K21" s="120">
        <f t="shared" si="6"/>
        <v>229780</v>
      </c>
      <c r="L21" s="120">
        <f t="shared" si="6"/>
        <v>0</v>
      </c>
      <c r="M21" s="120">
        <f t="shared" si="6"/>
        <v>0</v>
      </c>
      <c r="N21" s="120">
        <f t="shared" si="6"/>
        <v>0</v>
      </c>
      <c r="O21" s="120">
        <f t="shared" si="6"/>
        <v>229780</v>
      </c>
      <c r="P21" s="120">
        <f t="shared" si="6"/>
        <v>229780</v>
      </c>
      <c r="Q21" s="398">
        <f t="shared" si="6"/>
        <v>218500</v>
      </c>
      <c r="R21" s="107">
        <f t="shared" si="1"/>
        <v>229780</v>
      </c>
    </row>
    <row r="22" spans="1:18" ht="18.75">
      <c r="A22" s="114"/>
      <c r="B22" s="119" t="s">
        <v>153</v>
      </c>
      <c r="C22" s="119" t="s">
        <v>129</v>
      </c>
      <c r="D22" s="119" t="s">
        <v>380</v>
      </c>
      <c r="E22" s="129" t="s">
        <v>150</v>
      </c>
      <c r="F22" s="120"/>
      <c r="G22" s="120"/>
      <c r="H22" s="120"/>
      <c r="I22" s="120"/>
      <c r="J22" s="120"/>
      <c r="K22" s="120">
        <v>23780</v>
      </c>
      <c r="L22" s="120"/>
      <c r="M22" s="120"/>
      <c r="N22" s="120"/>
      <c r="O22" s="121">
        <v>23780</v>
      </c>
      <c r="P22" s="121">
        <v>23780</v>
      </c>
      <c r="Q22" s="399">
        <v>12500</v>
      </c>
      <c r="R22" s="107">
        <f t="shared" si="1"/>
        <v>23780</v>
      </c>
    </row>
    <row r="23" spans="1:18" ht="37.5">
      <c r="A23" s="114"/>
      <c r="B23" s="119" t="s">
        <v>154</v>
      </c>
      <c r="C23" s="119" t="s">
        <v>130</v>
      </c>
      <c r="D23" s="119" t="s">
        <v>381</v>
      </c>
      <c r="E23" s="333" t="s">
        <v>382</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381</v>
      </c>
      <c r="D24" s="130"/>
      <c r="E24" s="131" t="s">
        <v>382</v>
      </c>
      <c r="F24" s="120"/>
      <c r="G24" s="121"/>
      <c r="H24" s="121"/>
      <c r="I24" s="121"/>
      <c r="J24" s="121"/>
      <c r="K24" s="121"/>
      <c r="L24" s="121"/>
      <c r="M24" s="121"/>
      <c r="N24" s="121"/>
      <c r="O24" s="121"/>
      <c r="P24" s="121"/>
      <c r="Q24" s="121"/>
      <c r="R24" s="107">
        <f t="shared" si="1"/>
        <v>0</v>
      </c>
    </row>
    <row r="25" spans="1:18" ht="37.5">
      <c r="A25" s="114"/>
      <c r="B25" s="343" t="s">
        <v>121</v>
      </c>
      <c r="C25" s="327" t="s">
        <v>484</v>
      </c>
      <c r="D25" s="343" t="s">
        <v>121</v>
      </c>
      <c r="E25" s="405" t="s">
        <v>488</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155</v>
      </c>
      <c r="C26" s="329" t="s">
        <v>131</v>
      </c>
      <c r="D26" s="329" t="s">
        <v>151</v>
      </c>
      <c r="E26" s="335" t="s">
        <v>152</v>
      </c>
      <c r="F26" s="120">
        <v>198600</v>
      </c>
      <c r="G26" s="120">
        <v>198600</v>
      </c>
      <c r="H26" s="121"/>
      <c r="I26" s="121"/>
      <c r="J26" s="121"/>
      <c r="K26" s="120"/>
      <c r="L26" s="120"/>
      <c r="M26" s="120"/>
      <c r="N26" s="120"/>
      <c r="O26" s="120"/>
      <c r="P26" s="120"/>
      <c r="Q26" s="121"/>
      <c r="R26" s="107">
        <f t="shared" si="1"/>
        <v>198600</v>
      </c>
    </row>
    <row r="27" spans="1:18" ht="32.25" customHeight="1">
      <c r="A27" s="114"/>
      <c r="B27" s="336" t="s">
        <v>156</v>
      </c>
      <c r="C27" s="130" t="s">
        <v>132</v>
      </c>
      <c r="D27" s="337" t="s">
        <v>384</v>
      </c>
      <c r="E27" s="129" t="s">
        <v>157</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121</v>
      </c>
      <c r="C28" s="400" t="s">
        <v>485</v>
      </c>
      <c r="D28" s="343" t="s">
        <v>121</v>
      </c>
      <c r="E28" s="406" t="s">
        <v>489</v>
      </c>
      <c r="F28" s="120">
        <f>F29+F30</f>
        <v>20000</v>
      </c>
      <c r="G28" s="120">
        <f aca="true" t="shared" si="8" ref="G28:Q28">G29+G30</f>
        <v>20000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80000</v>
      </c>
    </row>
    <row r="29" spans="1:18" ht="42" customHeight="1">
      <c r="A29" s="114"/>
      <c r="B29" s="336" t="s">
        <v>158</v>
      </c>
      <c r="C29" s="130" t="s">
        <v>133</v>
      </c>
      <c r="D29" s="337" t="s">
        <v>385</v>
      </c>
      <c r="E29" s="129" t="s">
        <v>159</v>
      </c>
      <c r="F29" s="120">
        <v>20000</v>
      </c>
      <c r="G29" s="120">
        <v>20000</v>
      </c>
      <c r="H29" s="121"/>
      <c r="I29" s="121"/>
      <c r="J29" s="121"/>
      <c r="K29" s="120"/>
      <c r="L29" s="120"/>
      <c r="M29" s="120"/>
      <c r="N29" s="120"/>
      <c r="O29" s="120"/>
      <c r="P29" s="120"/>
      <c r="Q29" s="121"/>
      <c r="R29" s="107">
        <f t="shared" si="1"/>
        <v>20000</v>
      </c>
    </row>
    <row r="30" spans="1:18" ht="42" customHeight="1">
      <c r="A30" s="114"/>
      <c r="B30" s="336" t="s">
        <v>24</v>
      </c>
      <c r="C30" s="130" t="s">
        <v>25</v>
      </c>
      <c r="D30" s="337" t="s">
        <v>113</v>
      </c>
      <c r="E30" s="129" t="s">
        <v>466</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121</v>
      </c>
      <c r="C31" s="400" t="s">
        <v>486</v>
      </c>
      <c r="D31" s="343" t="s">
        <v>121</v>
      </c>
      <c r="E31" s="406" t="s">
        <v>490</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160</v>
      </c>
      <c r="C32" s="115" t="s">
        <v>134</v>
      </c>
      <c r="D32" s="115" t="s">
        <v>386</v>
      </c>
      <c r="E32" s="132" t="s">
        <v>387</v>
      </c>
      <c r="F32" s="120">
        <v>60000</v>
      </c>
      <c r="G32" s="120">
        <v>60000</v>
      </c>
      <c r="H32" s="121"/>
      <c r="I32" s="121"/>
      <c r="J32" s="121"/>
      <c r="K32" s="121"/>
      <c r="L32" s="121"/>
      <c r="M32" s="121"/>
      <c r="N32" s="121"/>
      <c r="O32" s="121"/>
      <c r="P32" s="121"/>
      <c r="Q32" s="121"/>
      <c r="R32" s="107">
        <f t="shared" si="1"/>
        <v>60000</v>
      </c>
    </row>
    <row r="33" spans="1:18" ht="25.5" customHeight="1">
      <c r="A33" s="114"/>
      <c r="B33" s="343" t="s">
        <v>121</v>
      </c>
      <c r="C33" s="110" t="s">
        <v>492</v>
      </c>
      <c r="D33" s="343" t="s">
        <v>121</v>
      </c>
      <c r="E33" s="342" t="s">
        <v>491</v>
      </c>
      <c r="F33" s="120">
        <f>F34</f>
        <v>42200</v>
      </c>
      <c r="G33" s="120">
        <f aca="true" t="shared" si="10" ref="G33:Q33">G34</f>
        <v>42200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241200</v>
      </c>
    </row>
    <row r="34" spans="1:18" s="113" customFormat="1" ht="27.75" customHeight="1">
      <c r="A34" s="109"/>
      <c r="B34" s="330" t="s">
        <v>161</v>
      </c>
      <c r="C34" s="330" t="s">
        <v>135</v>
      </c>
      <c r="D34" s="330" t="s">
        <v>388</v>
      </c>
      <c r="E34" s="332" t="s">
        <v>389</v>
      </c>
      <c r="F34" s="112">
        <v>42200</v>
      </c>
      <c r="G34" s="112">
        <v>42200</v>
      </c>
      <c r="H34" s="112">
        <v>0</v>
      </c>
      <c r="I34" s="112">
        <v>0</v>
      </c>
      <c r="J34" s="112">
        <v>0</v>
      </c>
      <c r="K34" s="133">
        <v>199000</v>
      </c>
      <c r="L34" s="112">
        <v>0</v>
      </c>
      <c r="M34" s="112">
        <v>0</v>
      </c>
      <c r="N34" s="112">
        <v>0</v>
      </c>
      <c r="O34" s="116">
        <v>199000</v>
      </c>
      <c r="P34" s="116">
        <v>199000</v>
      </c>
      <c r="Q34" s="397">
        <v>100000</v>
      </c>
      <c r="R34" s="107">
        <f t="shared" si="1"/>
        <v>241200</v>
      </c>
    </row>
    <row r="35" spans="1:18" s="113" customFormat="1" ht="27.75" customHeight="1">
      <c r="A35" s="109"/>
      <c r="B35" s="343" t="s">
        <v>121</v>
      </c>
      <c r="C35" s="118" t="s">
        <v>494</v>
      </c>
      <c r="D35" s="343" t="s">
        <v>121</v>
      </c>
      <c r="E35" s="342" t="s">
        <v>493</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162</v>
      </c>
      <c r="C36" s="115" t="s">
        <v>13</v>
      </c>
      <c r="D36" s="115" t="s">
        <v>163</v>
      </c>
      <c r="E36" s="325" t="s">
        <v>164</v>
      </c>
      <c r="F36" s="112"/>
      <c r="G36" s="116"/>
      <c r="H36" s="116"/>
      <c r="I36" s="116"/>
      <c r="J36" s="116"/>
      <c r="K36" s="112">
        <v>27900</v>
      </c>
      <c r="L36" s="116">
        <v>27900</v>
      </c>
      <c r="M36" s="116"/>
      <c r="N36" s="116"/>
      <c r="O36" s="116"/>
      <c r="P36" s="116"/>
      <c r="Q36" s="116"/>
      <c r="R36" s="107">
        <f t="shared" si="1"/>
        <v>27900</v>
      </c>
    </row>
    <row r="37" spans="1:18" ht="61.5" customHeight="1">
      <c r="A37" s="134"/>
      <c r="B37" s="338" t="s">
        <v>165</v>
      </c>
      <c r="C37" s="338"/>
      <c r="D37" s="338"/>
      <c r="E37" s="321" t="s">
        <v>391</v>
      </c>
      <c r="F37" s="339">
        <f>F38</f>
        <v>33095185</v>
      </c>
      <c r="G37" s="339">
        <f aca="true" t="shared" si="12" ref="G37:Q37">G38</f>
        <v>33095185</v>
      </c>
      <c r="H37" s="339">
        <f t="shared" si="12"/>
        <v>20743912</v>
      </c>
      <c r="I37" s="339">
        <f t="shared" si="12"/>
        <v>4328300</v>
      </c>
      <c r="J37" s="339">
        <f t="shared" si="12"/>
        <v>0</v>
      </c>
      <c r="K37" s="339">
        <f t="shared" si="12"/>
        <v>708933</v>
      </c>
      <c r="L37" s="339">
        <f t="shared" si="12"/>
        <v>505200</v>
      </c>
      <c r="M37" s="339">
        <f t="shared" si="12"/>
        <v>0</v>
      </c>
      <c r="N37" s="339">
        <f t="shared" si="12"/>
        <v>0</v>
      </c>
      <c r="O37" s="339">
        <f t="shared" si="12"/>
        <v>203733</v>
      </c>
      <c r="P37" s="339">
        <f t="shared" si="12"/>
        <v>203733</v>
      </c>
      <c r="Q37" s="339">
        <f t="shared" si="12"/>
        <v>199233</v>
      </c>
      <c r="R37" s="107">
        <f t="shared" si="1"/>
        <v>33804118</v>
      </c>
    </row>
    <row r="38" spans="1:18" ht="55.5" customHeight="1">
      <c r="A38" s="114"/>
      <c r="B38" s="323" t="s">
        <v>166</v>
      </c>
      <c r="C38" s="323"/>
      <c r="D38" s="323"/>
      <c r="E38" s="341" t="s">
        <v>391</v>
      </c>
      <c r="F38" s="349">
        <f>F39+F41+F52+F56+F61</f>
        <v>33095185</v>
      </c>
      <c r="G38" s="349">
        <f aca="true" t="shared" si="13" ref="G38:Q38">G39+G41+G52+G56+G61</f>
        <v>33095185</v>
      </c>
      <c r="H38" s="349">
        <f t="shared" si="13"/>
        <v>20743912</v>
      </c>
      <c r="I38" s="349">
        <f t="shared" si="13"/>
        <v>4328300</v>
      </c>
      <c r="J38" s="349">
        <f t="shared" si="13"/>
        <v>0</v>
      </c>
      <c r="K38" s="349">
        <f t="shared" si="13"/>
        <v>708933</v>
      </c>
      <c r="L38" s="349">
        <f t="shared" si="13"/>
        <v>505200</v>
      </c>
      <c r="M38" s="349">
        <f t="shared" si="13"/>
        <v>0</v>
      </c>
      <c r="N38" s="349">
        <f t="shared" si="13"/>
        <v>0</v>
      </c>
      <c r="O38" s="349">
        <f t="shared" si="13"/>
        <v>203733</v>
      </c>
      <c r="P38" s="349">
        <f t="shared" si="13"/>
        <v>203733</v>
      </c>
      <c r="Q38" s="349">
        <f t="shared" si="13"/>
        <v>199233</v>
      </c>
      <c r="R38" s="107">
        <f t="shared" si="1"/>
        <v>33804118</v>
      </c>
    </row>
    <row r="39" spans="1:18" ht="34.5" customHeight="1">
      <c r="A39" s="114"/>
      <c r="B39" s="309" t="s">
        <v>121</v>
      </c>
      <c r="C39" s="110" t="s">
        <v>122</v>
      </c>
      <c r="D39" s="309" t="s">
        <v>121</v>
      </c>
      <c r="E39" s="111" t="s">
        <v>482</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415</v>
      </c>
      <c r="C40" s="115" t="s">
        <v>446</v>
      </c>
      <c r="D40" s="115" t="s">
        <v>372</v>
      </c>
      <c r="E40" s="325" t="s">
        <v>416</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121</v>
      </c>
      <c r="C41" s="110" t="s">
        <v>41</v>
      </c>
      <c r="D41" s="309" t="s">
        <v>121</v>
      </c>
      <c r="E41" s="111" t="s">
        <v>42</v>
      </c>
      <c r="F41" s="135">
        <f>F42+F43+F46+F48+F49+F50+F51</f>
        <v>31174385</v>
      </c>
      <c r="G41" s="135">
        <f>G42+G43+G46+G48+G49+G50+G51</f>
        <v>31174385</v>
      </c>
      <c r="H41" s="135">
        <f>H42+H43+H46+H48+H49+H50+H51</f>
        <v>19647912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31842718</v>
      </c>
    </row>
    <row r="42" spans="1:18" ht="33.75" customHeight="1">
      <c r="A42" s="114"/>
      <c r="B42" s="119" t="s">
        <v>167</v>
      </c>
      <c r="C42" s="119" t="s">
        <v>402</v>
      </c>
      <c r="D42" s="119" t="s">
        <v>392</v>
      </c>
      <c r="E42" s="129" t="s">
        <v>168</v>
      </c>
      <c r="F42" s="120">
        <v>5918500</v>
      </c>
      <c r="G42" s="121">
        <v>5918500</v>
      </c>
      <c r="H42" s="121">
        <v>3452200</v>
      </c>
      <c r="I42" s="121">
        <v>760900</v>
      </c>
      <c r="J42" s="136"/>
      <c r="K42" s="120">
        <v>243500</v>
      </c>
      <c r="L42" s="121">
        <v>210000</v>
      </c>
      <c r="M42" s="137">
        <v>0</v>
      </c>
      <c r="N42" s="137">
        <v>0</v>
      </c>
      <c r="O42" s="123">
        <v>33500</v>
      </c>
      <c r="P42" s="136">
        <v>33500</v>
      </c>
      <c r="Q42" s="136">
        <v>33500</v>
      </c>
      <c r="R42" s="107">
        <f t="shared" si="1"/>
        <v>6162000</v>
      </c>
    </row>
    <row r="43" spans="1:18" ht="96" customHeight="1">
      <c r="A43" s="114"/>
      <c r="B43" s="128">
        <v>1011020</v>
      </c>
      <c r="C43" s="119" t="s">
        <v>43</v>
      </c>
      <c r="D43" s="119" t="s">
        <v>393</v>
      </c>
      <c r="E43" s="129" t="s">
        <v>171</v>
      </c>
      <c r="F43" s="120">
        <v>21455985</v>
      </c>
      <c r="G43" s="121">
        <v>21455985</v>
      </c>
      <c r="H43" s="121">
        <v>13370512</v>
      </c>
      <c r="I43" s="121">
        <v>3132300</v>
      </c>
      <c r="J43" s="136"/>
      <c r="K43" s="120">
        <v>367000</v>
      </c>
      <c r="L43" s="121">
        <v>250000</v>
      </c>
      <c r="M43" s="137"/>
      <c r="N43" s="137"/>
      <c r="O43" s="121">
        <v>117000</v>
      </c>
      <c r="P43" s="121">
        <v>117000</v>
      </c>
      <c r="Q43" s="136">
        <v>117000</v>
      </c>
      <c r="R43" s="107">
        <f t="shared" si="1"/>
        <v>21822985</v>
      </c>
    </row>
    <row r="44" spans="1:18" ht="132.75" customHeight="1">
      <c r="A44" s="114"/>
      <c r="B44" s="138">
        <v>1011020</v>
      </c>
      <c r="C44" s="139" t="s">
        <v>43</v>
      </c>
      <c r="D44" s="139" t="s">
        <v>393</v>
      </c>
      <c r="E44" s="140" t="s">
        <v>172</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43</v>
      </c>
      <c r="D45" s="139" t="s">
        <v>393</v>
      </c>
      <c r="E45" s="140" t="s">
        <v>468</v>
      </c>
      <c r="F45" s="141">
        <v>296918</v>
      </c>
      <c r="G45" s="141">
        <v>296918</v>
      </c>
      <c r="H45" s="141">
        <v>205912</v>
      </c>
      <c r="I45" s="141"/>
      <c r="J45" s="141"/>
      <c r="K45" s="120"/>
      <c r="L45" s="121"/>
      <c r="M45" s="137"/>
      <c r="N45" s="137"/>
      <c r="O45" s="123"/>
      <c r="P45" s="136"/>
      <c r="Q45" s="136"/>
      <c r="R45" s="107">
        <f t="shared" si="1"/>
        <v>296918</v>
      </c>
    </row>
    <row r="46" spans="1:18" ht="57.75" customHeight="1">
      <c r="A46" s="114"/>
      <c r="B46" s="128">
        <v>1011090</v>
      </c>
      <c r="C46" s="119" t="s">
        <v>124</v>
      </c>
      <c r="D46" s="119" t="s">
        <v>410</v>
      </c>
      <c r="E46" s="326" t="s">
        <v>173</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360</v>
      </c>
      <c r="D47" s="119" t="s">
        <v>361</v>
      </c>
      <c r="E47" s="326" t="s">
        <v>362</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44</v>
      </c>
      <c r="D48" s="119" t="s">
        <v>394</v>
      </c>
      <c r="E48" s="326" t="s">
        <v>174</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45</v>
      </c>
      <c r="D49" s="126" t="s">
        <v>394</v>
      </c>
      <c r="E49" s="346" t="s">
        <v>175</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46</v>
      </c>
      <c r="D50" s="119" t="s">
        <v>394</v>
      </c>
      <c r="E50" s="326" t="s">
        <v>176</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177</v>
      </c>
      <c r="C51" s="119" t="s">
        <v>47</v>
      </c>
      <c r="D51" s="119" t="s">
        <v>394</v>
      </c>
      <c r="E51" s="129" t="s">
        <v>178</v>
      </c>
      <c r="F51" s="120">
        <v>7300</v>
      </c>
      <c r="G51" s="121">
        <v>7300</v>
      </c>
      <c r="H51" s="121"/>
      <c r="I51" s="121"/>
      <c r="J51" s="122"/>
      <c r="K51" s="122"/>
      <c r="L51" s="123"/>
      <c r="M51" s="123"/>
      <c r="N51" s="123"/>
      <c r="O51" s="123"/>
      <c r="P51" s="122"/>
      <c r="Q51" s="122"/>
      <c r="R51" s="107">
        <f t="shared" si="1"/>
        <v>7300</v>
      </c>
    </row>
    <row r="52" spans="1:18" ht="30" customHeight="1">
      <c r="A52" s="114"/>
      <c r="B52" s="309" t="s">
        <v>121</v>
      </c>
      <c r="C52" s="344" t="s">
        <v>15</v>
      </c>
      <c r="D52" s="343" t="s">
        <v>121</v>
      </c>
      <c r="E52" s="342" t="s">
        <v>14</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48</v>
      </c>
      <c r="D53" s="119" t="s">
        <v>121</v>
      </c>
      <c r="E53" s="326" t="s">
        <v>179</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453</v>
      </c>
      <c r="D54" s="119" t="s">
        <v>395</v>
      </c>
      <c r="E54" s="420" t="s">
        <v>454</v>
      </c>
      <c r="F54" s="120">
        <v>80000</v>
      </c>
      <c r="G54" s="121">
        <v>80000</v>
      </c>
      <c r="H54" s="122"/>
      <c r="I54" s="122"/>
      <c r="J54" s="122"/>
      <c r="K54" s="122"/>
      <c r="L54" s="123"/>
      <c r="M54" s="123"/>
      <c r="N54" s="123"/>
      <c r="O54" s="123"/>
      <c r="P54" s="122"/>
      <c r="Q54" s="122"/>
      <c r="R54" s="107">
        <f t="shared" si="18"/>
        <v>80000</v>
      </c>
    </row>
    <row r="55" spans="1:19" ht="94.5" customHeight="1">
      <c r="A55" s="114"/>
      <c r="B55" s="347" t="s">
        <v>180</v>
      </c>
      <c r="C55" s="347" t="s">
        <v>49</v>
      </c>
      <c r="D55" s="347" t="s">
        <v>395</v>
      </c>
      <c r="E55" s="575" t="s">
        <v>181</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121</v>
      </c>
      <c r="C56" s="110" t="s">
        <v>53</v>
      </c>
      <c r="D56" s="309" t="s">
        <v>121</v>
      </c>
      <c r="E56" s="111" t="s">
        <v>54</v>
      </c>
      <c r="F56" s="120">
        <f>F57+F59</f>
        <v>1616500</v>
      </c>
      <c r="G56" s="120">
        <f aca="true" t="shared" si="19" ref="G56:Q56">G57+G59</f>
        <v>1616500</v>
      </c>
      <c r="H56" s="120">
        <f t="shared" si="19"/>
        <v>963000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1626600</v>
      </c>
      <c r="S56" s="147"/>
    </row>
    <row r="57" spans="1:18" ht="27" customHeight="1">
      <c r="A57" s="114"/>
      <c r="B57" s="330" t="s">
        <v>182</v>
      </c>
      <c r="C57" s="330" t="s">
        <v>50</v>
      </c>
      <c r="D57" s="331" t="s">
        <v>121</v>
      </c>
      <c r="E57" s="332" t="s">
        <v>183</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51</v>
      </c>
      <c r="D58" s="119" t="s">
        <v>397</v>
      </c>
      <c r="E58" s="326" t="s">
        <v>184</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451</v>
      </c>
      <c r="D59" s="331" t="s">
        <v>121</v>
      </c>
      <c r="E59" s="537" t="s">
        <v>450</v>
      </c>
      <c r="F59" s="120">
        <f>F60</f>
        <v>1521500</v>
      </c>
      <c r="G59" s="120">
        <f aca="true" t="shared" si="21" ref="G59:Q59">G60</f>
        <v>1521500</v>
      </c>
      <c r="H59" s="120">
        <f t="shared" si="21"/>
        <v>963000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1531600</v>
      </c>
    </row>
    <row r="60" spans="1:18" s="150" customFormat="1" ht="56.25">
      <c r="A60" s="149"/>
      <c r="B60" s="115" t="s">
        <v>331</v>
      </c>
      <c r="C60" s="115" t="s">
        <v>452</v>
      </c>
      <c r="D60" s="115" t="s">
        <v>397</v>
      </c>
      <c r="E60" s="348" t="s">
        <v>186</v>
      </c>
      <c r="F60" s="120">
        <v>1521500</v>
      </c>
      <c r="G60" s="121">
        <v>1521500</v>
      </c>
      <c r="H60" s="121">
        <v>963000</v>
      </c>
      <c r="I60" s="121">
        <v>277000</v>
      </c>
      <c r="J60" s="123">
        <v>0</v>
      </c>
      <c r="K60" s="135">
        <v>10100</v>
      </c>
      <c r="L60" s="123">
        <v>100</v>
      </c>
      <c r="M60" s="123"/>
      <c r="N60" s="123"/>
      <c r="O60" s="123">
        <v>10000</v>
      </c>
      <c r="P60" s="122">
        <v>10000</v>
      </c>
      <c r="Q60" s="136">
        <v>10000</v>
      </c>
      <c r="R60" s="107">
        <f t="shared" si="18"/>
        <v>1531600</v>
      </c>
    </row>
    <row r="61" spans="1:18" s="150" customFormat="1" ht="19.5">
      <c r="A61" s="149"/>
      <c r="B61" s="309" t="s">
        <v>121</v>
      </c>
      <c r="C61" s="327" t="s">
        <v>487</v>
      </c>
      <c r="D61" s="343" t="s">
        <v>121</v>
      </c>
      <c r="E61" s="404" t="s">
        <v>483</v>
      </c>
      <c r="F61" s="120">
        <f>F62</f>
        <v>0</v>
      </c>
      <c r="G61" s="120">
        <f aca="true" t="shared" si="22" ref="G61:Q61">G62</f>
        <v>0</v>
      </c>
      <c r="H61" s="120">
        <f t="shared" si="22"/>
        <v>0</v>
      </c>
      <c r="I61" s="120">
        <f t="shared" si="22"/>
        <v>0</v>
      </c>
      <c r="J61" s="120">
        <f t="shared" si="22"/>
        <v>0</v>
      </c>
      <c r="K61" s="120">
        <f t="shared" si="22"/>
        <v>30500</v>
      </c>
      <c r="L61" s="120">
        <f t="shared" si="22"/>
        <v>0</v>
      </c>
      <c r="M61" s="120">
        <f t="shared" si="22"/>
        <v>0</v>
      </c>
      <c r="N61" s="120">
        <f t="shared" si="22"/>
        <v>0</v>
      </c>
      <c r="O61" s="120">
        <f t="shared" si="22"/>
        <v>30500</v>
      </c>
      <c r="P61" s="120">
        <f t="shared" si="22"/>
        <v>30500</v>
      </c>
      <c r="Q61" s="398">
        <f t="shared" si="22"/>
        <v>26000</v>
      </c>
      <c r="R61" s="107">
        <f t="shared" si="18"/>
        <v>30500</v>
      </c>
    </row>
    <row r="62" spans="1:18" s="150" customFormat="1" ht="18.75">
      <c r="A62" s="149"/>
      <c r="B62" s="119" t="s">
        <v>500</v>
      </c>
      <c r="C62" s="119" t="s">
        <v>129</v>
      </c>
      <c r="D62" s="119" t="s">
        <v>380</v>
      </c>
      <c r="E62" s="129" t="s">
        <v>150</v>
      </c>
      <c r="F62" s="120"/>
      <c r="G62" s="121"/>
      <c r="H62" s="121"/>
      <c r="I62" s="121"/>
      <c r="J62" s="123"/>
      <c r="K62" s="135">
        <v>30500</v>
      </c>
      <c r="L62" s="123"/>
      <c r="M62" s="123"/>
      <c r="N62" s="123"/>
      <c r="O62" s="123">
        <v>30500</v>
      </c>
      <c r="P62" s="122">
        <v>30500</v>
      </c>
      <c r="Q62" s="136">
        <v>26000</v>
      </c>
      <c r="R62" s="107">
        <f t="shared" si="18"/>
        <v>30500</v>
      </c>
    </row>
    <row r="63" spans="1:18" s="150" customFormat="1" ht="83.25" customHeight="1">
      <c r="A63" s="149"/>
      <c r="B63" s="340" t="s">
        <v>187</v>
      </c>
      <c r="C63" s="340"/>
      <c r="D63" s="340"/>
      <c r="E63" s="321" t="s">
        <v>398</v>
      </c>
      <c r="F63" s="339">
        <f>F64</f>
        <v>54630284</v>
      </c>
      <c r="G63" s="339">
        <f aca="true" t="shared" si="23" ref="G63:Q63">G64</f>
        <v>54630284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55964474</v>
      </c>
    </row>
    <row r="64" spans="1:18" s="150" customFormat="1" ht="58.5">
      <c r="A64" s="149"/>
      <c r="B64" s="323" t="s">
        <v>188</v>
      </c>
      <c r="C64" s="323"/>
      <c r="D64" s="323"/>
      <c r="E64" s="355" t="s">
        <v>398</v>
      </c>
      <c r="F64" s="349">
        <f aca="true" t="shared" si="24" ref="F64:N64">F65+F67+F69+F106</f>
        <v>54630284</v>
      </c>
      <c r="G64" s="349">
        <f t="shared" si="24"/>
        <v>54630284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55964474</v>
      </c>
    </row>
    <row r="65" spans="1:18" s="150" customFormat="1" ht="22.5" customHeight="1">
      <c r="A65" s="149"/>
      <c r="B65" s="309" t="s">
        <v>121</v>
      </c>
      <c r="C65" s="110" t="s">
        <v>122</v>
      </c>
      <c r="D65" s="309" t="s">
        <v>121</v>
      </c>
      <c r="E65" s="111" t="s">
        <v>482</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417</v>
      </c>
      <c r="C66" s="115" t="s">
        <v>446</v>
      </c>
      <c r="D66" s="115" t="s">
        <v>372</v>
      </c>
      <c r="E66" s="325" t="s">
        <v>416</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121</v>
      </c>
      <c r="C67" s="110" t="s">
        <v>41</v>
      </c>
      <c r="D67" s="309" t="s">
        <v>121</v>
      </c>
      <c r="E67" s="111" t="s">
        <v>42</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401</v>
      </c>
      <c r="D68" s="119" t="s">
        <v>392</v>
      </c>
      <c r="E68" s="350" t="s">
        <v>189</v>
      </c>
      <c r="F68" s="120">
        <v>780100</v>
      </c>
      <c r="G68" s="121">
        <v>780100</v>
      </c>
      <c r="H68" s="121"/>
      <c r="I68" s="121"/>
      <c r="J68" s="121"/>
      <c r="K68" s="135"/>
      <c r="L68" s="135"/>
      <c r="M68" s="135"/>
      <c r="N68" s="135"/>
      <c r="O68" s="135"/>
      <c r="P68" s="135"/>
      <c r="Q68" s="135"/>
      <c r="R68" s="107">
        <f t="shared" si="18"/>
        <v>780100</v>
      </c>
    </row>
    <row r="69" spans="1:18" ht="30.75" customHeight="1">
      <c r="A69" s="114"/>
      <c r="B69" s="309" t="s">
        <v>121</v>
      </c>
      <c r="C69" s="344" t="s">
        <v>15</v>
      </c>
      <c r="D69" s="343" t="s">
        <v>121</v>
      </c>
      <c r="E69" s="342" t="s">
        <v>14</v>
      </c>
      <c r="F69" s="120">
        <f>F70+F77+F87+F96+F97+F98+F99+F105+F83</f>
        <v>52043384</v>
      </c>
      <c r="G69" s="120">
        <f aca="true" t="shared" si="27" ref="G69:Q69">G70+G77+G87+G96+G97+G98+G99+G105+G83</f>
        <v>52043384</v>
      </c>
      <c r="H69" s="120">
        <f t="shared" si="27"/>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52043384</v>
      </c>
    </row>
    <row r="70" spans="1:18" s="150" customFormat="1" ht="96" customHeight="1">
      <c r="A70" s="149"/>
      <c r="B70" s="330" t="s">
        <v>190</v>
      </c>
      <c r="C70" s="330" t="s">
        <v>55</v>
      </c>
      <c r="D70" s="352" t="s">
        <v>121</v>
      </c>
      <c r="E70" s="332" t="s">
        <v>191</v>
      </c>
      <c r="F70" s="133">
        <f>F71+F72+F73+F74+F75+F76</f>
        <v>34449000</v>
      </c>
      <c r="G70" s="133">
        <f aca="true" t="shared" si="28" ref="G70:Q70">G71+G72+G73+G74+G75+G76</f>
        <v>34449000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34449000</v>
      </c>
    </row>
    <row r="71" spans="1:18" s="153" customFormat="1" ht="126.75" customHeight="1">
      <c r="A71" s="151"/>
      <c r="B71" s="353">
        <v>1513011</v>
      </c>
      <c r="C71" s="126" t="s">
        <v>56</v>
      </c>
      <c r="D71" s="126" t="s">
        <v>399</v>
      </c>
      <c r="E71" s="346" t="s">
        <v>192</v>
      </c>
      <c r="F71" s="120">
        <v>4500000</v>
      </c>
      <c r="G71" s="121">
        <v>4500000</v>
      </c>
      <c r="H71" s="120"/>
      <c r="I71" s="120"/>
      <c r="J71" s="152"/>
      <c r="K71" s="122">
        <v>0</v>
      </c>
      <c r="L71" s="152"/>
      <c r="M71" s="152"/>
      <c r="N71" s="152"/>
      <c r="O71" s="152"/>
      <c r="P71" s="124"/>
      <c r="Q71" s="124"/>
      <c r="R71" s="107">
        <f t="shared" si="18"/>
        <v>4500000</v>
      </c>
    </row>
    <row r="72" spans="1:18" s="153" customFormat="1" ht="148.5" customHeight="1">
      <c r="A72" s="151"/>
      <c r="B72" s="353">
        <v>1513012</v>
      </c>
      <c r="C72" s="126" t="s">
        <v>57</v>
      </c>
      <c r="D72" s="126" t="s">
        <v>399</v>
      </c>
      <c r="E72" s="346" t="s">
        <v>455</v>
      </c>
      <c r="F72" s="120">
        <v>350000</v>
      </c>
      <c r="G72" s="121">
        <v>350000</v>
      </c>
      <c r="H72" s="120"/>
      <c r="I72" s="120"/>
      <c r="J72" s="152"/>
      <c r="K72" s="122"/>
      <c r="L72" s="152"/>
      <c r="M72" s="152"/>
      <c r="N72" s="152"/>
      <c r="O72" s="152"/>
      <c r="P72" s="124"/>
      <c r="Q72" s="124"/>
      <c r="R72" s="107">
        <f t="shared" si="18"/>
        <v>350000</v>
      </c>
    </row>
    <row r="73" spans="1:18" s="153" customFormat="1" ht="133.5" customHeight="1">
      <c r="A73" s="151"/>
      <c r="B73" s="353">
        <v>1513013</v>
      </c>
      <c r="C73" s="126" t="s">
        <v>58</v>
      </c>
      <c r="D73" s="126" t="s">
        <v>400</v>
      </c>
      <c r="E73" s="346" t="s">
        <v>195</v>
      </c>
      <c r="F73" s="120">
        <v>300000</v>
      </c>
      <c r="G73" s="121">
        <v>300000</v>
      </c>
      <c r="H73" s="120"/>
      <c r="I73" s="120"/>
      <c r="J73" s="152"/>
      <c r="K73" s="122"/>
      <c r="L73" s="152"/>
      <c r="M73" s="152"/>
      <c r="N73" s="152"/>
      <c r="O73" s="152"/>
      <c r="P73" s="124"/>
      <c r="Q73" s="124"/>
      <c r="R73" s="107">
        <f t="shared" si="18"/>
        <v>300000</v>
      </c>
    </row>
    <row r="74" spans="1:18" s="153" customFormat="1" ht="154.5" customHeight="1" hidden="1">
      <c r="A74" s="151"/>
      <c r="B74" s="277">
        <v>1513014</v>
      </c>
      <c r="C74" s="276" t="s">
        <v>59</v>
      </c>
      <c r="D74" s="276" t="s">
        <v>400</v>
      </c>
      <c r="E74" s="278" t="s">
        <v>193</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60</v>
      </c>
      <c r="D75" s="126" t="s">
        <v>400</v>
      </c>
      <c r="E75" s="129" t="s">
        <v>194</v>
      </c>
      <c r="F75" s="120">
        <v>150000</v>
      </c>
      <c r="G75" s="121">
        <v>150000</v>
      </c>
      <c r="H75" s="120"/>
      <c r="I75" s="120"/>
      <c r="J75" s="152"/>
      <c r="K75" s="122"/>
      <c r="L75" s="152"/>
      <c r="M75" s="152"/>
      <c r="N75" s="152"/>
      <c r="O75" s="152"/>
      <c r="P75" s="124"/>
      <c r="Q75" s="124"/>
      <c r="R75" s="107">
        <f t="shared" si="18"/>
        <v>150000</v>
      </c>
    </row>
    <row r="76" spans="1:18" s="153" customFormat="1" ht="49.5" customHeight="1">
      <c r="A76" s="151"/>
      <c r="B76" s="353">
        <v>1513016</v>
      </c>
      <c r="C76" s="126" t="s">
        <v>61</v>
      </c>
      <c r="D76" s="126" t="s">
        <v>401</v>
      </c>
      <c r="E76" s="129" t="s">
        <v>196</v>
      </c>
      <c r="F76" s="120">
        <v>29149000</v>
      </c>
      <c r="G76" s="121">
        <v>29149000</v>
      </c>
      <c r="H76" s="120"/>
      <c r="I76" s="120"/>
      <c r="J76" s="152"/>
      <c r="K76" s="122"/>
      <c r="L76" s="152"/>
      <c r="M76" s="152"/>
      <c r="N76" s="152"/>
      <c r="O76" s="152"/>
      <c r="P76" s="124"/>
      <c r="Q76" s="124"/>
      <c r="R76" s="107">
        <f t="shared" si="18"/>
        <v>29149000</v>
      </c>
    </row>
    <row r="77" spans="1:18" s="153" customFormat="1" ht="58.5" customHeight="1">
      <c r="A77" s="151"/>
      <c r="B77" s="353">
        <v>1513020</v>
      </c>
      <c r="C77" s="126" t="s">
        <v>62</v>
      </c>
      <c r="D77" s="351" t="s">
        <v>121</v>
      </c>
      <c r="E77" s="129" t="s">
        <v>197</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63</v>
      </c>
      <c r="D78" s="126" t="s">
        <v>399</v>
      </c>
      <c r="E78" s="346" t="s">
        <v>198</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64</v>
      </c>
      <c r="D79" s="126" t="s">
        <v>399</v>
      </c>
      <c r="E79" s="346" t="s">
        <v>456</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65</v>
      </c>
      <c r="D80" s="126" t="s">
        <v>400</v>
      </c>
      <c r="E80" s="346" t="s">
        <v>199</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66</v>
      </c>
      <c r="D81" s="126" t="s">
        <v>400</v>
      </c>
      <c r="E81" s="129" t="s">
        <v>200</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67</v>
      </c>
      <c r="D82" s="126" t="s">
        <v>401</v>
      </c>
      <c r="E82" s="129" t="s">
        <v>201</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431</v>
      </c>
      <c r="D83" s="351" t="s">
        <v>121</v>
      </c>
      <c r="E83" s="129" t="s">
        <v>432</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499</v>
      </c>
      <c r="D84" s="119" t="s">
        <v>400</v>
      </c>
      <c r="E84" s="129" t="s">
        <v>498</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433</v>
      </c>
      <c r="D85" s="119" t="s">
        <v>400</v>
      </c>
      <c r="E85" s="129" t="s">
        <v>434</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10</v>
      </c>
      <c r="D86" s="119" t="s">
        <v>400</v>
      </c>
      <c r="E86" s="129" t="s">
        <v>11</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68</v>
      </c>
      <c r="D87" s="351" t="s">
        <v>121</v>
      </c>
      <c r="E87" s="129" t="s">
        <v>202</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69</v>
      </c>
      <c r="D88" s="126" t="s">
        <v>395</v>
      </c>
      <c r="E88" s="129" t="s">
        <v>203</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70</v>
      </c>
      <c r="D89" s="126" t="s">
        <v>395</v>
      </c>
      <c r="E89" s="129" t="s">
        <v>204</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71</v>
      </c>
      <c r="D90" s="126" t="s">
        <v>395</v>
      </c>
      <c r="E90" s="129" t="s">
        <v>205</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72</v>
      </c>
      <c r="D91" s="126" t="s">
        <v>395</v>
      </c>
      <c r="E91" s="129" t="s">
        <v>206</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73</v>
      </c>
      <c r="D92" s="126" t="s">
        <v>395</v>
      </c>
      <c r="E92" s="129" t="s">
        <v>207</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74</v>
      </c>
      <c r="D93" s="126" t="s">
        <v>395</v>
      </c>
      <c r="E93" s="129" t="s">
        <v>208</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75</v>
      </c>
      <c r="D94" s="126" t="s">
        <v>395</v>
      </c>
      <c r="E94" s="129" t="s">
        <v>212</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76</v>
      </c>
      <c r="D95" s="119" t="s">
        <v>402</v>
      </c>
      <c r="E95" s="333" t="s">
        <v>213</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77</v>
      </c>
      <c r="D96" s="126" t="s">
        <v>400</v>
      </c>
      <c r="E96" s="333" t="s">
        <v>214</v>
      </c>
      <c r="F96" s="120">
        <v>70400</v>
      </c>
      <c r="G96" s="121">
        <v>70400</v>
      </c>
      <c r="H96" s="152"/>
      <c r="I96" s="152"/>
      <c r="J96" s="152"/>
      <c r="K96" s="122"/>
      <c r="L96" s="152"/>
      <c r="M96" s="152"/>
      <c r="N96" s="152"/>
      <c r="O96" s="152"/>
      <c r="P96" s="124"/>
      <c r="Q96" s="124"/>
      <c r="R96" s="107">
        <f t="shared" si="18"/>
        <v>70400</v>
      </c>
    </row>
    <row r="97" spans="1:18" ht="44.25" customHeight="1">
      <c r="A97" s="114"/>
      <c r="B97" s="354" t="s">
        <v>215</v>
      </c>
      <c r="C97" s="119" t="s">
        <v>78</v>
      </c>
      <c r="D97" s="119" t="s">
        <v>402</v>
      </c>
      <c r="E97" s="129" t="s">
        <v>216</v>
      </c>
      <c r="F97" s="120">
        <v>631500</v>
      </c>
      <c r="G97" s="121">
        <v>631500</v>
      </c>
      <c r="H97" s="152"/>
      <c r="I97" s="152"/>
      <c r="J97" s="152"/>
      <c r="K97" s="122"/>
      <c r="L97" s="152"/>
      <c r="M97" s="152"/>
      <c r="N97" s="152"/>
      <c r="O97" s="152"/>
      <c r="P97" s="124"/>
      <c r="Q97" s="124"/>
      <c r="R97" s="107">
        <f aca="true" t="shared" si="32" ref="R97:R128">F97+K97</f>
        <v>631500</v>
      </c>
    </row>
    <row r="98" spans="1:18" ht="37.5">
      <c r="A98" s="114"/>
      <c r="B98" s="353">
        <v>1513090</v>
      </c>
      <c r="C98" s="119" t="s">
        <v>79</v>
      </c>
      <c r="D98" s="119" t="s">
        <v>399</v>
      </c>
      <c r="E98" s="129" t="s">
        <v>458</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80</v>
      </c>
      <c r="D99" s="351" t="s">
        <v>121</v>
      </c>
      <c r="E99" s="129" t="s">
        <v>217</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81</v>
      </c>
      <c r="D100" s="119" t="s">
        <v>402</v>
      </c>
      <c r="E100" s="129" t="s">
        <v>218</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383</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400</v>
      </c>
      <c r="D102" s="119"/>
      <c r="E102" s="129" t="s">
        <v>403</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400</v>
      </c>
      <c r="D103" s="119"/>
      <c r="E103" s="129" t="s">
        <v>404</v>
      </c>
      <c r="F103" s="120"/>
      <c r="G103" s="121"/>
      <c r="H103" s="152"/>
      <c r="I103" s="152"/>
      <c r="J103" s="152"/>
      <c r="K103" s="122"/>
      <c r="L103" s="152"/>
      <c r="M103" s="152"/>
      <c r="N103" s="152"/>
      <c r="O103" s="152"/>
      <c r="P103" s="124"/>
      <c r="Q103" s="124"/>
      <c r="R103" s="107">
        <f t="shared" si="32"/>
        <v>0</v>
      </c>
    </row>
    <row r="104" spans="1:18" ht="262.5">
      <c r="A104" s="114"/>
      <c r="B104" s="157">
        <v>1513250</v>
      </c>
      <c r="C104" s="119" t="s">
        <v>209</v>
      </c>
      <c r="D104" s="119" t="s">
        <v>401</v>
      </c>
      <c r="E104" s="44" t="s">
        <v>210</v>
      </c>
      <c r="F104" s="154"/>
      <c r="G104" s="606"/>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127</v>
      </c>
      <c r="D105" s="119" t="s">
        <v>124</v>
      </c>
      <c r="E105" s="326" t="s">
        <v>375</v>
      </c>
      <c r="F105" s="120">
        <v>424100</v>
      </c>
      <c r="G105" s="121">
        <v>424100</v>
      </c>
      <c r="H105" s="152"/>
      <c r="I105" s="152"/>
      <c r="J105" s="152"/>
      <c r="K105" s="122"/>
      <c r="L105" s="152"/>
      <c r="M105" s="152"/>
      <c r="N105" s="152"/>
      <c r="O105" s="152"/>
      <c r="P105" s="124"/>
      <c r="Q105" s="124"/>
      <c r="R105" s="107">
        <f t="shared" si="32"/>
        <v>424100</v>
      </c>
    </row>
    <row r="106" spans="1:18" ht="18.75" hidden="1">
      <c r="A106" s="114"/>
      <c r="B106" s="115" t="s">
        <v>219</v>
      </c>
      <c r="C106" s="115"/>
      <c r="D106" s="115" t="s">
        <v>388</v>
      </c>
      <c r="E106" s="325" t="s">
        <v>389</v>
      </c>
      <c r="F106" s="120"/>
      <c r="G106" s="121"/>
      <c r="H106" s="152"/>
      <c r="I106" s="152"/>
      <c r="J106" s="152"/>
      <c r="K106" s="122"/>
      <c r="L106" s="152"/>
      <c r="M106" s="152"/>
      <c r="N106" s="152"/>
      <c r="O106" s="152"/>
      <c r="P106" s="124"/>
      <c r="Q106" s="124"/>
      <c r="R106" s="107">
        <f t="shared" si="32"/>
        <v>0</v>
      </c>
    </row>
    <row r="107" spans="1:18" ht="60.75">
      <c r="A107" s="114"/>
      <c r="B107" s="338" t="s">
        <v>220</v>
      </c>
      <c r="C107" s="338"/>
      <c r="D107" s="338"/>
      <c r="E107" s="321" t="s">
        <v>405</v>
      </c>
      <c r="F107" s="339">
        <f>F108</f>
        <v>2942600</v>
      </c>
      <c r="G107" s="339">
        <f aca="true" t="shared" si="34" ref="G107:Q107">G108</f>
        <v>2942600</v>
      </c>
      <c r="H107" s="339">
        <f t="shared" si="34"/>
        <v>2011809</v>
      </c>
      <c r="I107" s="339">
        <f t="shared" si="34"/>
        <v>228440</v>
      </c>
      <c r="J107" s="339">
        <f t="shared" si="34"/>
        <v>0</v>
      </c>
      <c r="K107" s="339">
        <f t="shared" si="34"/>
        <v>163700</v>
      </c>
      <c r="L107" s="339">
        <f t="shared" si="34"/>
        <v>67100</v>
      </c>
      <c r="M107" s="339">
        <f t="shared" si="34"/>
        <v>0</v>
      </c>
      <c r="N107" s="339">
        <f t="shared" si="34"/>
        <v>0</v>
      </c>
      <c r="O107" s="339">
        <f t="shared" si="34"/>
        <v>96600</v>
      </c>
      <c r="P107" s="339">
        <f t="shared" si="34"/>
        <v>78000</v>
      </c>
      <c r="Q107" s="339">
        <f t="shared" si="34"/>
        <v>53000</v>
      </c>
      <c r="R107" s="107">
        <f t="shared" si="32"/>
        <v>3106300</v>
      </c>
    </row>
    <row r="108" spans="1:18" ht="60.75" customHeight="1">
      <c r="A108" s="114"/>
      <c r="B108" s="323" t="s">
        <v>221</v>
      </c>
      <c r="C108" s="323"/>
      <c r="D108" s="323"/>
      <c r="E108" s="355" t="s">
        <v>405</v>
      </c>
      <c r="F108" s="349">
        <f>F109+F111</f>
        <v>2942600</v>
      </c>
      <c r="G108" s="349">
        <f aca="true" t="shared" si="35" ref="G108:Q108">G109+G111</f>
        <v>2942600</v>
      </c>
      <c r="H108" s="349">
        <f t="shared" si="35"/>
        <v>2011809</v>
      </c>
      <c r="I108" s="349">
        <f t="shared" si="35"/>
        <v>228440</v>
      </c>
      <c r="J108" s="349">
        <f t="shared" si="35"/>
        <v>0</v>
      </c>
      <c r="K108" s="349">
        <f t="shared" si="35"/>
        <v>163700</v>
      </c>
      <c r="L108" s="349">
        <f t="shared" si="35"/>
        <v>67100</v>
      </c>
      <c r="M108" s="349">
        <f t="shared" si="35"/>
        <v>0</v>
      </c>
      <c r="N108" s="349">
        <f t="shared" si="35"/>
        <v>0</v>
      </c>
      <c r="O108" s="349">
        <f t="shared" si="35"/>
        <v>96600</v>
      </c>
      <c r="P108" s="349">
        <f t="shared" si="35"/>
        <v>78000</v>
      </c>
      <c r="Q108" s="349">
        <f t="shared" si="35"/>
        <v>53000</v>
      </c>
      <c r="R108" s="107">
        <f t="shared" si="32"/>
        <v>3106300</v>
      </c>
    </row>
    <row r="109" spans="1:18" ht="38.25" customHeight="1">
      <c r="A109" s="114"/>
      <c r="B109" s="309" t="s">
        <v>121</v>
      </c>
      <c r="C109" s="110" t="s">
        <v>122</v>
      </c>
      <c r="D109" s="309" t="s">
        <v>121</v>
      </c>
      <c r="E109" s="111" t="s">
        <v>482</v>
      </c>
      <c r="F109" s="143">
        <f>F110</f>
        <v>192100</v>
      </c>
      <c r="G109" s="143">
        <f aca="true" t="shared" si="36" ref="G109:Q109">G110</f>
        <v>192100</v>
      </c>
      <c r="H109" s="143">
        <f t="shared" si="36"/>
        <v>148440</v>
      </c>
      <c r="I109" s="143">
        <f t="shared" si="36"/>
        <v>0</v>
      </c>
      <c r="J109" s="143">
        <f t="shared" si="36"/>
        <v>0</v>
      </c>
      <c r="K109" s="143">
        <f t="shared" si="36"/>
        <v>45000</v>
      </c>
      <c r="L109" s="143">
        <f t="shared" si="36"/>
        <v>0</v>
      </c>
      <c r="M109" s="143">
        <f t="shared" si="36"/>
        <v>0</v>
      </c>
      <c r="N109" s="143">
        <f t="shared" si="36"/>
        <v>0</v>
      </c>
      <c r="O109" s="143">
        <f t="shared" si="36"/>
        <v>45000</v>
      </c>
      <c r="P109" s="143">
        <f t="shared" si="36"/>
        <v>45000</v>
      </c>
      <c r="Q109" s="143">
        <f t="shared" si="36"/>
        <v>20000</v>
      </c>
      <c r="R109" s="107">
        <f t="shared" si="32"/>
        <v>237100</v>
      </c>
    </row>
    <row r="110" spans="1:18" ht="68.25" customHeight="1">
      <c r="A110" s="114"/>
      <c r="B110" s="115" t="s">
        <v>418</v>
      </c>
      <c r="C110" s="115" t="s">
        <v>446</v>
      </c>
      <c r="D110" s="115" t="s">
        <v>372</v>
      </c>
      <c r="E110" s="325" t="s">
        <v>416</v>
      </c>
      <c r="F110" s="135">
        <v>192100</v>
      </c>
      <c r="G110" s="122">
        <v>192100</v>
      </c>
      <c r="H110" s="122">
        <v>148440</v>
      </c>
      <c r="I110" s="122"/>
      <c r="J110" s="135"/>
      <c r="K110" s="135">
        <v>45000</v>
      </c>
      <c r="L110" s="122"/>
      <c r="M110" s="122"/>
      <c r="N110" s="122"/>
      <c r="O110" s="122">
        <v>45000</v>
      </c>
      <c r="P110" s="122">
        <v>45000</v>
      </c>
      <c r="Q110" s="135">
        <v>20000</v>
      </c>
      <c r="R110" s="107">
        <f t="shared" si="32"/>
        <v>237100</v>
      </c>
    </row>
    <row r="111" spans="1:18" ht="33.75" customHeight="1">
      <c r="A111" s="114"/>
      <c r="B111" s="309" t="s">
        <v>121</v>
      </c>
      <c r="C111" s="110" t="s">
        <v>90</v>
      </c>
      <c r="D111" s="309" t="s">
        <v>121</v>
      </c>
      <c r="E111" s="365" t="s">
        <v>89</v>
      </c>
      <c r="F111" s="135">
        <f>F112+F113+F115+F116+F114</f>
        <v>2750500</v>
      </c>
      <c r="G111" s="135">
        <f aca="true" t="shared" si="37" ref="G111:Q111">G112+G113+G115+G116+G114</f>
        <v>2750500</v>
      </c>
      <c r="H111" s="135">
        <f t="shared" si="37"/>
        <v>1863369</v>
      </c>
      <c r="I111" s="135">
        <f t="shared" si="37"/>
        <v>228440</v>
      </c>
      <c r="J111" s="135">
        <f t="shared" si="37"/>
        <v>0</v>
      </c>
      <c r="K111" s="135">
        <f t="shared" si="37"/>
        <v>118700</v>
      </c>
      <c r="L111" s="135">
        <f t="shared" si="37"/>
        <v>67100</v>
      </c>
      <c r="M111" s="135">
        <f t="shared" si="37"/>
        <v>0</v>
      </c>
      <c r="N111" s="135">
        <f t="shared" si="37"/>
        <v>0</v>
      </c>
      <c r="O111" s="135">
        <f t="shared" si="37"/>
        <v>51600</v>
      </c>
      <c r="P111" s="135">
        <f t="shared" si="37"/>
        <v>33000</v>
      </c>
      <c r="Q111" s="143">
        <f t="shared" si="37"/>
        <v>33000</v>
      </c>
      <c r="R111" s="107">
        <f t="shared" si="32"/>
        <v>2869200</v>
      </c>
    </row>
    <row r="112" spans="1:18" s="147" customFormat="1" ht="43.5" customHeight="1">
      <c r="A112" s="155"/>
      <c r="B112" s="345">
        <v>2414030</v>
      </c>
      <c r="C112" s="126" t="s">
        <v>91</v>
      </c>
      <c r="D112" s="126" t="s">
        <v>406</v>
      </c>
      <c r="E112" s="326" t="s">
        <v>407</v>
      </c>
      <c r="F112" s="120">
        <v>80000</v>
      </c>
      <c r="G112" s="121">
        <v>80000</v>
      </c>
      <c r="H112" s="120"/>
      <c r="I112" s="120"/>
      <c r="J112" s="120"/>
      <c r="K112" s="120"/>
      <c r="L112" s="120"/>
      <c r="M112" s="120"/>
      <c r="N112" s="120"/>
      <c r="O112" s="120"/>
      <c r="P112" s="120"/>
      <c r="Q112" s="120"/>
      <c r="R112" s="107">
        <f t="shared" si="32"/>
        <v>80000</v>
      </c>
    </row>
    <row r="113" spans="1:18" s="147" customFormat="1" ht="56.25">
      <c r="A113" s="155"/>
      <c r="B113" s="345">
        <v>2414040</v>
      </c>
      <c r="C113" s="126" t="s">
        <v>92</v>
      </c>
      <c r="D113" s="126" t="s">
        <v>222</v>
      </c>
      <c r="E113" s="326" t="s">
        <v>223</v>
      </c>
      <c r="F113" s="120">
        <v>35000</v>
      </c>
      <c r="G113" s="121">
        <v>35000</v>
      </c>
      <c r="H113" s="120"/>
      <c r="I113" s="120"/>
      <c r="J113" s="120"/>
      <c r="K113" s="120"/>
      <c r="L113" s="120"/>
      <c r="M113" s="120"/>
      <c r="N113" s="120"/>
      <c r="O113" s="120"/>
      <c r="P113" s="120"/>
      <c r="Q113" s="120"/>
      <c r="R113" s="107">
        <f t="shared" si="32"/>
        <v>35000</v>
      </c>
    </row>
    <row r="114" spans="1:18" s="147" customFormat="1" ht="18.75">
      <c r="A114" s="156"/>
      <c r="B114" s="128">
        <v>2414060</v>
      </c>
      <c r="C114" s="119" t="s">
        <v>93</v>
      </c>
      <c r="D114" s="119" t="s">
        <v>408</v>
      </c>
      <c r="E114" s="326" t="s">
        <v>409</v>
      </c>
      <c r="F114" s="120">
        <v>783000</v>
      </c>
      <c r="G114" s="121">
        <v>783000</v>
      </c>
      <c r="H114" s="121">
        <v>476489</v>
      </c>
      <c r="I114" s="121">
        <v>153840</v>
      </c>
      <c r="J114" s="121">
        <v>0</v>
      </c>
      <c r="K114" s="120">
        <v>33000</v>
      </c>
      <c r="L114" s="121"/>
      <c r="M114" s="121"/>
      <c r="N114" s="121"/>
      <c r="O114" s="121">
        <v>33000</v>
      </c>
      <c r="P114" s="121">
        <v>33000</v>
      </c>
      <c r="Q114" s="399">
        <v>33000</v>
      </c>
      <c r="R114" s="107">
        <f t="shared" si="32"/>
        <v>816000</v>
      </c>
    </row>
    <row r="115" spans="1:18" s="147" customFormat="1" ht="18.75">
      <c r="A115" s="155"/>
      <c r="B115" s="128">
        <v>2414100</v>
      </c>
      <c r="C115" s="119" t="s">
        <v>94</v>
      </c>
      <c r="D115" s="119" t="s">
        <v>410</v>
      </c>
      <c r="E115" s="129" t="s">
        <v>411</v>
      </c>
      <c r="F115" s="120">
        <v>1669700</v>
      </c>
      <c r="G115" s="121">
        <v>1669700</v>
      </c>
      <c r="H115" s="121">
        <v>1273960</v>
      </c>
      <c r="I115" s="121">
        <v>59300</v>
      </c>
      <c r="J115" s="121"/>
      <c r="K115" s="120">
        <v>85700</v>
      </c>
      <c r="L115" s="121">
        <v>67100</v>
      </c>
      <c r="M115" s="121"/>
      <c r="N115" s="121"/>
      <c r="O115" s="121">
        <v>18600</v>
      </c>
      <c r="P115" s="121"/>
      <c r="Q115" s="121">
        <v>0</v>
      </c>
      <c r="R115" s="107">
        <f t="shared" si="32"/>
        <v>1755400</v>
      </c>
    </row>
    <row r="116" spans="1:18" s="147" customFormat="1" ht="39" customHeight="1">
      <c r="A116" s="155"/>
      <c r="B116" s="128">
        <v>2414200</v>
      </c>
      <c r="C116" s="119" t="s">
        <v>95</v>
      </c>
      <c r="D116" s="119" t="s">
        <v>222</v>
      </c>
      <c r="E116" s="326" t="s">
        <v>439</v>
      </c>
      <c r="F116" s="120">
        <v>182800</v>
      </c>
      <c r="G116" s="121">
        <v>182800</v>
      </c>
      <c r="H116" s="121">
        <v>112920</v>
      </c>
      <c r="I116" s="121">
        <v>15300</v>
      </c>
      <c r="J116" s="121">
        <v>0</v>
      </c>
      <c r="K116" s="121"/>
      <c r="L116" s="121"/>
      <c r="M116" s="121"/>
      <c r="N116" s="121"/>
      <c r="O116" s="121"/>
      <c r="P116" s="121"/>
      <c r="Q116" s="121"/>
      <c r="R116" s="107">
        <f t="shared" si="32"/>
        <v>182800</v>
      </c>
    </row>
    <row r="117" spans="1:18" ht="40.5">
      <c r="A117" s="114"/>
      <c r="B117" s="338" t="s">
        <v>224</v>
      </c>
      <c r="C117" s="338"/>
      <c r="D117" s="338"/>
      <c r="E117" s="321" t="s">
        <v>440</v>
      </c>
      <c r="F117" s="339">
        <f>F118</f>
        <v>702600</v>
      </c>
      <c r="G117" s="339">
        <f aca="true" t="shared" si="38" ref="G117:Q118">G118</f>
        <v>702600</v>
      </c>
      <c r="H117" s="339">
        <f t="shared" si="38"/>
        <v>517300</v>
      </c>
      <c r="I117" s="339">
        <f t="shared" si="38"/>
        <v>18000</v>
      </c>
      <c r="J117" s="339">
        <f t="shared" si="38"/>
        <v>0</v>
      </c>
      <c r="K117" s="339">
        <f t="shared" si="38"/>
        <v>0</v>
      </c>
      <c r="L117" s="339">
        <f t="shared" si="38"/>
        <v>0</v>
      </c>
      <c r="M117" s="339">
        <f t="shared" si="38"/>
        <v>0</v>
      </c>
      <c r="N117" s="339">
        <f t="shared" si="38"/>
        <v>0</v>
      </c>
      <c r="O117" s="339">
        <f t="shared" si="38"/>
        <v>0</v>
      </c>
      <c r="P117" s="339">
        <f t="shared" si="38"/>
        <v>0</v>
      </c>
      <c r="Q117" s="339">
        <f t="shared" si="38"/>
        <v>0</v>
      </c>
      <c r="R117" s="107">
        <f t="shared" si="32"/>
        <v>702600</v>
      </c>
    </row>
    <row r="118" spans="1:18" s="147" customFormat="1" ht="39">
      <c r="A118" s="155"/>
      <c r="B118" s="323" t="s">
        <v>225</v>
      </c>
      <c r="C118" s="323"/>
      <c r="D118" s="323"/>
      <c r="E118" s="355" t="s">
        <v>226</v>
      </c>
      <c r="F118" s="349">
        <f>F119</f>
        <v>702600</v>
      </c>
      <c r="G118" s="349">
        <f t="shared" si="38"/>
        <v>702600</v>
      </c>
      <c r="H118" s="349">
        <f t="shared" si="38"/>
        <v>517300</v>
      </c>
      <c r="I118" s="349">
        <f t="shared" si="38"/>
        <v>18000</v>
      </c>
      <c r="J118" s="349">
        <f t="shared" si="38"/>
        <v>0</v>
      </c>
      <c r="K118" s="349">
        <f t="shared" si="38"/>
        <v>0</v>
      </c>
      <c r="L118" s="349">
        <f t="shared" si="38"/>
        <v>0</v>
      </c>
      <c r="M118" s="349">
        <f t="shared" si="38"/>
        <v>0</v>
      </c>
      <c r="N118" s="349">
        <f t="shared" si="38"/>
        <v>0</v>
      </c>
      <c r="O118" s="349">
        <f t="shared" si="38"/>
        <v>0</v>
      </c>
      <c r="P118" s="349">
        <f t="shared" si="38"/>
        <v>0</v>
      </c>
      <c r="Q118" s="349">
        <f t="shared" si="38"/>
        <v>0</v>
      </c>
      <c r="R118" s="107">
        <f t="shared" si="32"/>
        <v>702600</v>
      </c>
    </row>
    <row r="119" spans="1:18" s="147" customFormat="1" ht="18.75">
      <c r="A119" s="155"/>
      <c r="B119" s="309" t="s">
        <v>121</v>
      </c>
      <c r="C119" s="110" t="s">
        <v>122</v>
      </c>
      <c r="D119" s="309" t="s">
        <v>121</v>
      </c>
      <c r="E119" s="111" t="s">
        <v>482</v>
      </c>
      <c r="F119" s="135">
        <f>F120</f>
        <v>702600</v>
      </c>
      <c r="G119" s="135">
        <f aca="true" t="shared" si="39" ref="G119:Q119">G120</f>
        <v>702600</v>
      </c>
      <c r="H119" s="135">
        <f t="shared" si="39"/>
        <v>517300</v>
      </c>
      <c r="I119" s="135">
        <f t="shared" si="39"/>
        <v>18000</v>
      </c>
      <c r="J119" s="135">
        <f t="shared" si="39"/>
        <v>0</v>
      </c>
      <c r="K119" s="135">
        <f t="shared" si="39"/>
        <v>0</v>
      </c>
      <c r="L119" s="135">
        <f t="shared" si="39"/>
        <v>0</v>
      </c>
      <c r="M119" s="135">
        <f t="shared" si="39"/>
        <v>0</v>
      </c>
      <c r="N119" s="135">
        <f t="shared" si="39"/>
        <v>0</v>
      </c>
      <c r="O119" s="135">
        <f t="shared" si="39"/>
        <v>0</v>
      </c>
      <c r="P119" s="135">
        <f t="shared" si="39"/>
        <v>0</v>
      </c>
      <c r="Q119" s="135">
        <f t="shared" si="39"/>
        <v>0</v>
      </c>
      <c r="R119" s="107">
        <f t="shared" si="32"/>
        <v>702600</v>
      </c>
    </row>
    <row r="120" spans="1:18" s="108" customFormat="1" ht="63.75" customHeight="1">
      <c r="A120" s="148"/>
      <c r="B120" s="115" t="s">
        <v>419</v>
      </c>
      <c r="C120" s="115" t="s">
        <v>446</v>
      </c>
      <c r="D120" s="115" t="s">
        <v>372</v>
      </c>
      <c r="E120" s="325" t="s">
        <v>416</v>
      </c>
      <c r="F120" s="122">
        <v>702600</v>
      </c>
      <c r="G120" s="152">
        <v>702600</v>
      </c>
      <c r="H120" s="152">
        <v>517300</v>
      </c>
      <c r="I120" s="152">
        <v>18000</v>
      </c>
      <c r="J120" s="152"/>
      <c r="K120" s="122"/>
      <c r="L120" s="152"/>
      <c r="M120" s="152"/>
      <c r="N120" s="152"/>
      <c r="O120" s="152"/>
      <c r="P120" s="124"/>
      <c r="Q120" s="124"/>
      <c r="R120" s="107">
        <f t="shared" si="32"/>
        <v>702600</v>
      </c>
    </row>
    <row r="121" spans="1:18" ht="60.75">
      <c r="A121" s="114"/>
      <c r="B121" s="338" t="s">
        <v>227</v>
      </c>
      <c r="C121" s="338"/>
      <c r="D121" s="338"/>
      <c r="E121" s="321" t="s">
        <v>441</v>
      </c>
      <c r="F121" s="339">
        <f>F122</f>
        <v>1540540</v>
      </c>
      <c r="G121" s="339">
        <f aca="true" t="shared" si="40" ref="G121:Q121">G122</f>
        <v>1530540</v>
      </c>
      <c r="H121" s="339">
        <f t="shared" si="40"/>
        <v>0</v>
      </c>
      <c r="I121" s="339">
        <f t="shared" si="40"/>
        <v>0</v>
      </c>
      <c r="J121" s="339">
        <f t="shared" si="40"/>
        <v>0</v>
      </c>
      <c r="K121" s="339">
        <f t="shared" si="40"/>
        <v>291000</v>
      </c>
      <c r="L121" s="339">
        <f t="shared" si="40"/>
        <v>0</v>
      </c>
      <c r="M121" s="339">
        <f t="shared" si="40"/>
        <v>0</v>
      </c>
      <c r="N121" s="339">
        <f t="shared" si="40"/>
        <v>0</v>
      </c>
      <c r="O121" s="339">
        <f t="shared" si="40"/>
        <v>291000</v>
      </c>
      <c r="P121" s="339">
        <f t="shared" si="40"/>
        <v>291000</v>
      </c>
      <c r="Q121" s="339">
        <f t="shared" si="40"/>
        <v>279000</v>
      </c>
      <c r="R121" s="107">
        <f t="shared" si="32"/>
        <v>1831540</v>
      </c>
    </row>
    <row r="122" spans="1:18" ht="39" customHeight="1">
      <c r="A122" s="114"/>
      <c r="B122" s="401" t="s">
        <v>228</v>
      </c>
      <c r="C122" s="401"/>
      <c r="D122" s="401"/>
      <c r="E122" s="402" t="s">
        <v>441</v>
      </c>
      <c r="F122" s="324">
        <f>SUM(F123:F127)</f>
        <v>1540540</v>
      </c>
      <c r="G122" s="324">
        <f>SUM(G123:G127)</f>
        <v>1530540</v>
      </c>
      <c r="H122" s="324">
        <f aca="true" t="shared" si="41" ref="H122:Q122">SUM(H123:H127)</f>
        <v>0</v>
      </c>
      <c r="I122" s="324">
        <f t="shared" si="41"/>
        <v>0</v>
      </c>
      <c r="J122" s="324">
        <f t="shared" si="41"/>
        <v>0</v>
      </c>
      <c r="K122" s="324">
        <f t="shared" si="41"/>
        <v>291000</v>
      </c>
      <c r="L122" s="324">
        <f t="shared" si="41"/>
        <v>0</v>
      </c>
      <c r="M122" s="324">
        <f t="shared" si="41"/>
        <v>0</v>
      </c>
      <c r="N122" s="324">
        <f t="shared" si="41"/>
        <v>0</v>
      </c>
      <c r="O122" s="324">
        <f t="shared" si="41"/>
        <v>291000</v>
      </c>
      <c r="P122" s="324">
        <f t="shared" si="41"/>
        <v>291000</v>
      </c>
      <c r="Q122" s="324">
        <f t="shared" si="41"/>
        <v>279000</v>
      </c>
      <c r="R122" s="107">
        <f t="shared" si="32"/>
        <v>1831540</v>
      </c>
    </row>
    <row r="123" spans="1:18" s="108" customFormat="1" ht="20.25">
      <c r="A123" s="155"/>
      <c r="B123" s="115" t="s">
        <v>229</v>
      </c>
      <c r="C123" s="115" t="s">
        <v>457</v>
      </c>
      <c r="D123" s="115" t="s">
        <v>388</v>
      </c>
      <c r="E123" s="132" t="s">
        <v>442</v>
      </c>
      <c r="F123" s="135">
        <v>10000</v>
      </c>
      <c r="G123" s="135"/>
      <c r="H123" s="135"/>
      <c r="I123" s="135"/>
      <c r="J123" s="135"/>
      <c r="K123" s="135"/>
      <c r="L123" s="135"/>
      <c r="M123" s="135"/>
      <c r="N123" s="135"/>
      <c r="O123" s="135"/>
      <c r="P123" s="135"/>
      <c r="Q123" s="135"/>
      <c r="R123" s="107">
        <f t="shared" si="32"/>
        <v>10000</v>
      </c>
    </row>
    <row r="124" spans="1:18" s="108" customFormat="1" ht="69" hidden="1">
      <c r="A124" s="155"/>
      <c r="B124" s="158" t="s">
        <v>443</v>
      </c>
      <c r="C124" s="158" t="s">
        <v>444</v>
      </c>
      <c r="D124" s="158"/>
      <c r="E124" s="159" t="s">
        <v>445</v>
      </c>
      <c r="F124" s="160"/>
      <c r="G124" s="161"/>
      <c r="H124" s="161"/>
      <c r="I124" s="161"/>
      <c r="J124" s="161"/>
      <c r="K124" s="122"/>
      <c r="L124" s="152"/>
      <c r="M124" s="152"/>
      <c r="N124" s="152"/>
      <c r="O124" s="152"/>
      <c r="P124" s="124"/>
      <c r="Q124" s="124"/>
      <c r="R124" s="107">
        <f t="shared" si="32"/>
        <v>0</v>
      </c>
    </row>
    <row r="125" spans="1:18" s="108" customFormat="1" ht="51.75">
      <c r="A125" s="155"/>
      <c r="B125" s="557" t="s">
        <v>363</v>
      </c>
      <c r="C125" s="557" t="s">
        <v>364</v>
      </c>
      <c r="D125" s="557" t="s">
        <v>446</v>
      </c>
      <c r="E125" s="558" t="s">
        <v>365</v>
      </c>
      <c r="F125" s="135">
        <v>22000</v>
      </c>
      <c r="G125" s="124">
        <v>22000</v>
      </c>
      <c r="H125" s="559"/>
      <c r="I125" s="559"/>
      <c r="J125" s="559"/>
      <c r="K125" s="122"/>
      <c r="L125" s="152"/>
      <c r="M125" s="152"/>
      <c r="N125" s="152"/>
      <c r="O125" s="152"/>
      <c r="P125" s="124"/>
      <c r="Q125" s="124"/>
      <c r="R125" s="107">
        <f t="shared" si="32"/>
        <v>22000</v>
      </c>
    </row>
    <row r="126" spans="1:18" s="108" customFormat="1" ht="34.5">
      <c r="A126" s="155"/>
      <c r="B126" s="557" t="s">
        <v>169</v>
      </c>
      <c r="C126" s="557" t="s">
        <v>170</v>
      </c>
      <c r="D126" s="557" t="s">
        <v>446</v>
      </c>
      <c r="E126" s="558" t="s">
        <v>87</v>
      </c>
      <c r="F126" s="135"/>
      <c r="G126" s="124"/>
      <c r="H126" s="559"/>
      <c r="I126" s="559"/>
      <c r="J126" s="559"/>
      <c r="K126" s="122">
        <v>291000</v>
      </c>
      <c r="L126" s="152"/>
      <c r="M126" s="152"/>
      <c r="N126" s="152"/>
      <c r="O126" s="152">
        <v>291000</v>
      </c>
      <c r="P126" s="124">
        <v>291000</v>
      </c>
      <c r="Q126" s="124">
        <v>279000</v>
      </c>
      <c r="R126" s="107">
        <v>291000</v>
      </c>
    </row>
    <row r="127" spans="1:18" ht="18.75">
      <c r="A127" s="114"/>
      <c r="B127" s="128">
        <v>7618800</v>
      </c>
      <c r="C127" s="119" t="s">
        <v>492</v>
      </c>
      <c r="D127" s="119" t="s">
        <v>446</v>
      </c>
      <c r="E127" s="326" t="s">
        <v>264</v>
      </c>
      <c r="F127" s="135">
        <v>1508540</v>
      </c>
      <c r="G127" s="124">
        <v>1508540</v>
      </c>
      <c r="H127" s="124"/>
      <c r="I127" s="124"/>
      <c r="J127" s="124"/>
      <c r="K127" s="122"/>
      <c r="L127" s="152"/>
      <c r="M127" s="152"/>
      <c r="N127" s="152"/>
      <c r="O127" s="152"/>
      <c r="P127" s="124"/>
      <c r="Q127" s="124"/>
      <c r="R127" s="107">
        <f t="shared" si="32"/>
        <v>1508540</v>
      </c>
    </row>
    <row r="128" spans="2:18" ht="20.25">
      <c r="B128" s="115" t="s">
        <v>447</v>
      </c>
      <c r="C128" s="115"/>
      <c r="D128" s="115"/>
      <c r="E128" s="163" t="s">
        <v>448</v>
      </c>
      <c r="F128" s="145">
        <f>F8+F37+F63+F107+F117+F121</f>
        <v>103583409</v>
      </c>
      <c r="G128" s="145">
        <f>G8+G37+G63+G107+G117+G121</f>
        <v>103573409</v>
      </c>
      <c r="H128" s="145">
        <f aca="true" t="shared" si="42" ref="H128:Q128">H8+H37+H63+H107+H117+H121+H124</f>
        <v>28431521</v>
      </c>
      <c r="I128" s="145">
        <f t="shared" si="42"/>
        <v>4978340</v>
      </c>
      <c r="J128" s="145">
        <f t="shared" si="42"/>
        <v>0</v>
      </c>
      <c r="K128" s="145">
        <f t="shared" si="42"/>
        <v>3291703</v>
      </c>
      <c r="L128" s="145">
        <f t="shared" si="42"/>
        <v>625200</v>
      </c>
      <c r="M128" s="145">
        <f t="shared" si="42"/>
        <v>0</v>
      </c>
      <c r="N128" s="145">
        <f t="shared" si="42"/>
        <v>0</v>
      </c>
      <c r="O128" s="145">
        <f t="shared" si="42"/>
        <v>2666503</v>
      </c>
      <c r="P128" s="145">
        <f t="shared" si="42"/>
        <v>2647903</v>
      </c>
      <c r="Q128" s="145">
        <f t="shared" si="42"/>
        <v>2355923</v>
      </c>
      <c r="R128" s="107">
        <f t="shared" si="32"/>
        <v>106875112</v>
      </c>
    </row>
    <row r="130" spans="5:18" ht="18.75">
      <c r="E130" s="543" t="s">
        <v>351</v>
      </c>
      <c r="G130" s="165"/>
      <c r="K130" s="165" t="s">
        <v>424</v>
      </c>
      <c r="R130" s="165"/>
    </row>
    <row r="131" ht="12.75">
      <c r="R131" s="403"/>
    </row>
    <row r="137" ht="18.75">
      <c r="G137" s="166">
        <f>G128-G130+10000</f>
        <v>103583409</v>
      </c>
    </row>
  </sheetData>
  <sheetProtection/>
  <mergeCells count="20">
    <mergeCell ref="O1:R1"/>
    <mergeCell ref="L5:L6"/>
    <mergeCell ref="M5:N5"/>
    <mergeCell ref="M2:R2"/>
    <mergeCell ref="K4:Q4"/>
    <mergeCell ref="B3:Q3"/>
    <mergeCell ref="G5:G6"/>
    <mergeCell ref="J5:J6"/>
    <mergeCell ref="F4:J4"/>
    <mergeCell ref="E4:E6"/>
    <mergeCell ref="D4:D6"/>
    <mergeCell ref="R4:R6"/>
    <mergeCell ref="F5:F6"/>
    <mergeCell ref="A4:A6"/>
    <mergeCell ref="O5:O6"/>
    <mergeCell ref="P5:Q5"/>
    <mergeCell ref="H5:I5"/>
    <mergeCell ref="C4:C6"/>
    <mergeCell ref="B4:B6"/>
    <mergeCell ref="K5:K6"/>
  </mergeCells>
  <printOptions horizontalCentered="1"/>
  <pageMargins left="0.1968503937007874" right="0.1968503937007874" top="0.76" bottom="0.29" header="0" footer="0"/>
  <pageSetup horizontalDpi="600" verticalDpi="600" orientation="landscape" paperSize="9" scale="39" r:id="rId1"/>
  <headerFooter alignWithMargins="0">
    <oddFooter>&amp;C&amp;11&amp;P</oddFooter>
  </headerFooter>
  <rowBreaks count="5" manualBreakCount="5">
    <brk id="30" min="1" max="17" man="1"/>
    <brk id="48" min="1" max="17" man="1"/>
    <brk id="71" min="1" max="17" man="1"/>
    <brk id="82" min="1" max="17" man="1"/>
    <brk id="99" min="1" max="17" man="1"/>
  </rowBreaks>
</worksheet>
</file>

<file path=xl/worksheets/sheet4.xml><?xml version="1.0" encoding="utf-8"?>
<worksheet xmlns="http://schemas.openxmlformats.org/spreadsheetml/2006/main" xmlns:r="http://schemas.openxmlformats.org/officeDocument/2006/relationships">
  <dimension ref="A1:T253"/>
  <sheetViews>
    <sheetView showZeros="0" view="pageBreakPreview" zoomScale="75" zoomScaleNormal="75" zoomScaleSheetLayoutView="75" zoomScalePageLayoutView="0" workbookViewId="0" topLeftCell="I1">
      <selection activeCell="O1" sqref="O1:T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20.28125" style="167" customWidth="1"/>
    <col min="21" max="16384" width="8.8515625" style="167" customWidth="1"/>
  </cols>
  <sheetData>
    <row r="1" spans="1:20" ht="113.25" customHeight="1">
      <c r="A1" s="167" t="s">
        <v>337</v>
      </c>
      <c r="D1" s="168"/>
      <c r="E1" s="168"/>
      <c r="F1" s="168"/>
      <c r="N1" s="169"/>
      <c r="O1" s="637" t="s">
        <v>515</v>
      </c>
      <c r="P1" s="637"/>
      <c r="Q1" s="637"/>
      <c r="R1" s="637"/>
      <c r="S1" s="637"/>
      <c r="T1" s="637"/>
    </row>
    <row r="2" ht="6" customHeight="1">
      <c r="N2" s="170"/>
    </row>
    <row r="3" spans="1:20" ht="51" customHeight="1">
      <c r="A3" s="171"/>
      <c r="B3" s="171"/>
      <c r="C3" s="171"/>
      <c r="D3" s="638" t="s">
        <v>420</v>
      </c>
      <c r="E3" s="638"/>
      <c r="F3" s="638"/>
      <c r="G3" s="638"/>
      <c r="H3" s="638"/>
      <c r="I3" s="638"/>
      <c r="J3" s="638"/>
      <c r="K3" s="638"/>
      <c r="L3" s="638"/>
      <c r="M3" s="638"/>
      <c r="N3" s="638"/>
      <c r="O3" s="638"/>
      <c r="P3" s="638"/>
      <c r="Q3" s="638"/>
      <c r="R3" s="638"/>
      <c r="S3" s="172"/>
      <c r="T3" s="172"/>
    </row>
    <row r="4" spans="1:20" ht="12.75" customHeight="1" thickBot="1">
      <c r="A4" s="173"/>
      <c r="B4" s="173"/>
      <c r="G4" s="174"/>
      <c r="H4" s="174"/>
      <c r="I4" s="174"/>
      <c r="J4" s="174"/>
      <c r="K4" s="174"/>
      <c r="L4" s="174"/>
      <c r="M4" s="173"/>
      <c r="O4" s="173"/>
      <c r="P4" s="173"/>
      <c r="Q4" s="173"/>
      <c r="R4" s="173"/>
      <c r="S4" s="173"/>
      <c r="T4" s="173" t="s">
        <v>352</v>
      </c>
    </row>
    <row r="5" spans="1:20" ht="15" customHeight="1">
      <c r="A5" s="671" t="s">
        <v>449</v>
      </c>
      <c r="B5" s="672"/>
      <c r="C5" s="673"/>
      <c r="D5" s="680" t="s">
        <v>471</v>
      </c>
      <c r="E5" s="641" t="s">
        <v>472</v>
      </c>
      <c r="F5" s="642"/>
      <c r="G5" s="642"/>
      <c r="H5" s="642"/>
      <c r="I5" s="642"/>
      <c r="J5" s="642"/>
      <c r="K5" s="642"/>
      <c r="L5" s="642"/>
      <c r="M5" s="642"/>
      <c r="N5" s="642"/>
      <c r="O5" s="642"/>
      <c r="P5" s="642"/>
      <c r="Q5" s="642"/>
      <c r="R5" s="642"/>
      <c r="S5" s="642"/>
      <c r="T5" s="643"/>
    </row>
    <row r="6" spans="1:20" ht="20.25" customHeight="1">
      <c r="A6" s="674"/>
      <c r="B6" s="675"/>
      <c r="C6" s="676"/>
      <c r="D6" s="681"/>
      <c r="E6" s="647" t="s">
        <v>299</v>
      </c>
      <c r="F6" s="644" t="s">
        <v>473</v>
      </c>
      <c r="G6" s="645"/>
      <c r="H6" s="645"/>
      <c r="I6" s="645"/>
      <c r="J6" s="645"/>
      <c r="K6" s="645"/>
      <c r="L6" s="645"/>
      <c r="M6" s="645"/>
      <c r="N6" s="645"/>
      <c r="O6" s="645"/>
      <c r="P6" s="645"/>
      <c r="Q6" s="645"/>
      <c r="R6" s="645"/>
      <c r="S6" s="645"/>
      <c r="T6" s="646"/>
    </row>
    <row r="7" spans="1:20" ht="13.5" customHeight="1">
      <c r="A7" s="674"/>
      <c r="B7" s="675"/>
      <c r="C7" s="676"/>
      <c r="D7" s="681"/>
      <c r="E7" s="639"/>
      <c r="F7" s="647" t="s">
        <v>474</v>
      </c>
      <c r="G7" s="659" t="s">
        <v>462</v>
      </c>
      <c r="H7" s="647" t="s">
        <v>366</v>
      </c>
      <c r="I7" s="668" t="s">
        <v>463</v>
      </c>
      <c r="J7" s="683" t="s">
        <v>465</v>
      </c>
      <c r="K7" s="683" t="s">
        <v>9</v>
      </c>
      <c r="L7" s="657" t="s">
        <v>480</v>
      </c>
      <c r="M7" s="657" t="s">
        <v>481</v>
      </c>
      <c r="N7" s="639" t="s">
        <v>501</v>
      </c>
      <c r="O7" s="639" t="s">
        <v>502</v>
      </c>
      <c r="P7" s="648" t="s">
        <v>292</v>
      </c>
      <c r="Q7" s="639" t="s">
        <v>503</v>
      </c>
      <c r="R7" s="639" t="s">
        <v>504</v>
      </c>
      <c r="S7" s="647" t="s">
        <v>464</v>
      </c>
      <c r="T7" s="639" t="s">
        <v>505</v>
      </c>
    </row>
    <row r="8" spans="1:20" ht="22.5" customHeight="1">
      <c r="A8" s="674"/>
      <c r="B8" s="675"/>
      <c r="C8" s="676"/>
      <c r="D8" s="681"/>
      <c r="E8" s="639"/>
      <c r="F8" s="639"/>
      <c r="G8" s="659"/>
      <c r="H8" s="639"/>
      <c r="I8" s="669"/>
      <c r="J8" s="684"/>
      <c r="K8" s="684"/>
      <c r="L8" s="657"/>
      <c r="M8" s="657" t="s">
        <v>506</v>
      </c>
      <c r="N8" s="639"/>
      <c r="O8" s="639"/>
      <c r="P8" s="649"/>
      <c r="Q8" s="639"/>
      <c r="R8" s="639"/>
      <c r="S8" s="639"/>
      <c r="T8" s="639"/>
    </row>
    <row r="9" spans="1:20" ht="15.75" customHeight="1">
      <c r="A9" s="674"/>
      <c r="B9" s="675"/>
      <c r="C9" s="676"/>
      <c r="D9" s="681"/>
      <c r="E9" s="639"/>
      <c r="F9" s="639"/>
      <c r="G9" s="659"/>
      <c r="H9" s="639"/>
      <c r="I9" s="669"/>
      <c r="J9" s="684"/>
      <c r="K9" s="684"/>
      <c r="L9" s="657"/>
      <c r="M9" s="657"/>
      <c r="N9" s="639"/>
      <c r="O9" s="639"/>
      <c r="P9" s="649"/>
      <c r="Q9" s="639"/>
      <c r="R9" s="639"/>
      <c r="S9" s="639"/>
      <c r="T9" s="639"/>
    </row>
    <row r="10" spans="1:20" ht="369" customHeight="1" thickBot="1">
      <c r="A10" s="674"/>
      <c r="B10" s="675"/>
      <c r="C10" s="676"/>
      <c r="D10" s="681"/>
      <c r="E10" s="667"/>
      <c r="F10" s="639"/>
      <c r="G10" s="660"/>
      <c r="H10" s="640"/>
      <c r="I10" s="670"/>
      <c r="J10" s="685"/>
      <c r="K10" s="685"/>
      <c r="L10" s="658"/>
      <c r="M10" s="658"/>
      <c r="N10" s="640"/>
      <c r="O10" s="640"/>
      <c r="P10" s="650"/>
      <c r="Q10" s="640"/>
      <c r="R10" s="640"/>
      <c r="S10" s="640"/>
      <c r="T10" s="640"/>
    </row>
    <row r="11" spans="1:20" ht="16.5" thickBot="1">
      <c r="A11" s="677"/>
      <c r="B11" s="678"/>
      <c r="C11" s="679"/>
      <c r="D11" s="682"/>
      <c r="E11" s="175"/>
      <c r="F11" s="176"/>
      <c r="G11" s="177"/>
      <c r="H11" s="177"/>
      <c r="I11" s="177"/>
      <c r="J11" s="177"/>
      <c r="K11" s="177"/>
      <c r="L11" s="178"/>
      <c r="M11" s="178"/>
      <c r="N11" s="178"/>
      <c r="O11" s="178"/>
      <c r="P11" s="178"/>
      <c r="Q11" s="178"/>
      <c r="R11" s="178"/>
      <c r="S11" s="178"/>
      <c r="T11" s="178"/>
    </row>
    <row r="12" spans="1:20" ht="24" customHeight="1" thickBot="1">
      <c r="A12" s="664">
        <v>25204000000</v>
      </c>
      <c r="B12" s="665" t="s">
        <v>96</v>
      </c>
      <c r="C12" s="666" t="s">
        <v>97</v>
      </c>
      <c r="D12" s="179" t="s">
        <v>98</v>
      </c>
      <c r="E12" s="180">
        <v>606400</v>
      </c>
      <c r="F12" s="541">
        <v>13160500</v>
      </c>
      <c r="G12" s="553">
        <v>296918</v>
      </c>
      <c r="H12" s="553"/>
      <c r="I12" s="181"/>
      <c r="J12" s="181"/>
      <c r="K12" s="181"/>
      <c r="L12" s="182">
        <v>15869000</v>
      </c>
      <c r="M12" s="182">
        <v>34449000</v>
      </c>
      <c r="N12" s="182">
        <v>1037200</v>
      </c>
      <c r="O12" s="183">
        <v>780100</v>
      </c>
      <c r="P12" s="183">
        <v>1277190</v>
      </c>
      <c r="Q12" s="300">
        <v>16600</v>
      </c>
      <c r="R12" s="300">
        <v>6500</v>
      </c>
      <c r="S12" s="300">
        <v>47100</v>
      </c>
      <c r="T12" s="182">
        <f>SUM(E12:S12)</f>
        <v>67546508</v>
      </c>
    </row>
    <row r="13" spans="1:20" ht="21.75" customHeight="1">
      <c r="A13" s="661" t="s">
        <v>99</v>
      </c>
      <c r="B13" s="662">
        <v>16</v>
      </c>
      <c r="C13" s="663" t="s">
        <v>100</v>
      </c>
      <c r="D13" s="184" t="s">
        <v>101</v>
      </c>
      <c r="E13" s="185"/>
      <c r="F13" s="186"/>
      <c r="G13" s="187"/>
      <c r="H13" s="187"/>
      <c r="I13" s="187">
        <v>1338540</v>
      </c>
      <c r="J13" s="187">
        <v>160000</v>
      </c>
      <c r="K13" s="187">
        <v>10000</v>
      </c>
      <c r="L13" s="188"/>
      <c r="M13" s="188"/>
      <c r="N13" s="188"/>
      <c r="O13" s="189"/>
      <c r="P13" s="189"/>
      <c r="Q13" s="188"/>
      <c r="R13" s="188"/>
      <c r="S13" s="182"/>
      <c r="T13" s="182">
        <f>SUM(E13:S13)</f>
        <v>1508540</v>
      </c>
    </row>
    <row r="14" spans="1:20" ht="22.5" customHeight="1" hidden="1" thickBot="1">
      <c r="A14" s="654" t="s">
        <v>102</v>
      </c>
      <c r="B14" s="655"/>
      <c r="C14" s="656"/>
      <c r="D14" s="190" t="s">
        <v>103</v>
      </c>
      <c r="E14" s="191"/>
      <c r="F14" s="191"/>
      <c r="G14" s="192">
        <v>0</v>
      </c>
      <c r="H14" s="193"/>
      <c r="I14" s="193"/>
      <c r="J14" s="193"/>
      <c r="K14" s="193"/>
      <c r="L14" s="194">
        <v>0</v>
      </c>
      <c r="M14" s="194">
        <v>0</v>
      </c>
      <c r="N14" s="194">
        <v>0</v>
      </c>
      <c r="O14" s="194">
        <v>0</v>
      </c>
      <c r="P14" s="194"/>
      <c r="Q14" s="194">
        <v>0</v>
      </c>
      <c r="R14" s="194">
        <v>0</v>
      </c>
      <c r="S14" s="194"/>
      <c r="T14" s="182">
        <f>SUM(E14:S14)</f>
        <v>0</v>
      </c>
    </row>
    <row r="15" spans="1:20" ht="22.5" customHeight="1" thickBot="1">
      <c r="A15" s="560"/>
      <c r="B15" s="561"/>
      <c r="C15" s="562"/>
      <c r="D15" s="563" t="s">
        <v>103</v>
      </c>
      <c r="E15" s="565"/>
      <c r="F15" s="565"/>
      <c r="G15" s="189"/>
      <c r="H15" s="189">
        <v>22000</v>
      </c>
      <c r="I15" s="189"/>
      <c r="J15" s="189"/>
      <c r="K15" s="189"/>
      <c r="L15" s="188"/>
      <c r="M15" s="188"/>
      <c r="N15" s="188"/>
      <c r="O15" s="188"/>
      <c r="P15" s="188"/>
      <c r="Q15" s="188"/>
      <c r="R15" s="188"/>
      <c r="S15" s="188"/>
      <c r="T15" s="182">
        <f>SUM(E15:S15)</f>
        <v>22000</v>
      </c>
    </row>
    <row r="16" spans="1:20" ht="24" customHeight="1" thickBot="1">
      <c r="A16" s="651"/>
      <c r="B16" s="652"/>
      <c r="C16" s="653"/>
      <c r="D16" s="195" t="s">
        <v>312</v>
      </c>
      <c r="E16" s="564">
        <f aca="true" t="shared" si="0" ref="E16:S16">E12+E13</f>
        <v>606400</v>
      </c>
      <c r="F16" s="564">
        <f t="shared" si="0"/>
        <v>13160500</v>
      </c>
      <c r="G16" s="564">
        <f t="shared" si="0"/>
        <v>296918</v>
      </c>
      <c r="H16" s="566">
        <f>H12+H13+H15</f>
        <v>22000</v>
      </c>
      <c r="I16" s="564">
        <f t="shared" si="0"/>
        <v>1338540</v>
      </c>
      <c r="J16" s="564">
        <f t="shared" si="0"/>
        <v>160000</v>
      </c>
      <c r="K16" s="564">
        <f t="shared" si="0"/>
        <v>10000</v>
      </c>
      <c r="L16" s="564">
        <f t="shared" si="0"/>
        <v>15869000</v>
      </c>
      <c r="M16" s="564">
        <f t="shared" si="0"/>
        <v>34449000</v>
      </c>
      <c r="N16" s="564">
        <f t="shared" si="0"/>
        <v>1037200</v>
      </c>
      <c r="O16" s="564">
        <f t="shared" si="0"/>
        <v>780100</v>
      </c>
      <c r="P16" s="564">
        <f t="shared" si="0"/>
        <v>1277190</v>
      </c>
      <c r="Q16" s="564">
        <f t="shared" si="0"/>
        <v>16600</v>
      </c>
      <c r="R16" s="564">
        <f t="shared" si="0"/>
        <v>6500</v>
      </c>
      <c r="S16" s="564">
        <f t="shared" si="0"/>
        <v>47100</v>
      </c>
      <c r="T16" s="196">
        <f>T12+T13+T15</f>
        <v>69077048</v>
      </c>
    </row>
    <row r="17" spans="1:20" ht="12.75">
      <c r="A17" s="197"/>
      <c r="B17" s="197"/>
      <c r="C17" s="197"/>
      <c r="G17" s="198"/>
      <c r="H17" s="198"/>
      <c r="I17" s="198"/>
      <c r="J17" s="198"/>
      <c r="K17" s="198"/>
      <c r="L17" s="198"/>
      <c r="M17" s="198"/>
      <c r="N17" s="198"/>
      <c r="O17" s="199"/>
      <c r="P17" s="199"/>
      <c r="Q17" s="199"/>
      <c r="R17" s="199"/>
      <c r="S17" s="199"/>
      <c r="T17" s="199"/>
    </row>
    <row r="18" spans="1:20" ht="18.75">
      <c r="A18" s="197"/>
      <c r="B18" s="197"/>
      <c r="C18" s="197"/>
      <c r="F18" s="168" t="s">
        <v>351</v>
      </c>
      <c r="G18" s="200"/>
      <c r="H18" s="200"/>
      <c r="I18" s="200"/>
      <c r="J18" s="200"/>
      <c r="K18" s="200"/>
      <c r="L18" s="554" t="s">
        <v>424</v>
      </c>
      <c r="M18" s="201"/>
      <c r="N18" s="201"/>
      <c r="O18" s="199"/>
      <c r="P18" s="199"/>
      <c r="Q18" s="199"/>
      <c r="R18" s="199"/>
      <c r="S18" s="199"/>
      <c r="T18" s="199"/>
    </row>
    <row r="19" spans="1:20" ht="12.75">
      <c r="A19" s="197"/>
      <c r="B19" s="197"/>
      <c r="C19" s="197"/>
      <c r="D19" s="202"/>
      <c r="E19" s="202"/>
      <c r="F19" s="202"/>
      <c r="G19" s="202"/>
      <c r="H19" s="202"/>
      <c r="I19" s="202"/>
      <c r="J19" s="202"/>
      <c r="K19" s="202"/>
      <c r="L19" s="202"/>
      <c r="M19" s="202"/>
      <c r="N19" s="202"/>
      <c r="O19" s="202"/>
      <c r="P19" s="202"/>
      <c r="Q19" s="202"/>
      <c r="R19" s="202"/>
      <c r="S19" s="202"/>
      <c r="T19" s="202"/>
    </row>
    <row r="20" spans="1:20" ht="12.75">
      <c r="A20" s="197"/>
      <c r="B20" s="197"/>
      <c r="C20" s="197"/>
      <c r="O20" s="199"/>
      <c r="P20" s="199"/>
      <c r="Q20" s="199"/>
      <c r="R20" s="199"/>
      <c r="S20" s="199"/>
      <c r="T20" s="199"/>
    </row>
    <row r="21" spans="1:20" ht="12.75">
      <c r="A21" s="197"/>
      <c r="B21" s="197"/>
      <c r="C21" s="197"/>
      <c r="O21" s="199"/>
      <c r="P21" s="199"/>
      <c r="Q21" s="199"/>
      <c r="R21" s="199"/>
      <c r="S21" s="199"/>
      <c r="T21" s="199"/>
    </row>
    <row r="22" spans="1:20" ht="15.75">
      <c r="A22" s="197"/>
      <c r="B22" s="197"/>
      <c r="C22" s="197"/>
      <c r="D22" s="200"/>
      <c r="E22" s="200"/>
      <c r="F22" s="200"/>
      <c r="G22" s="200"/>
      <c r="H22" s="200"/>
      <c r="I22" s="200"/>
      <c r="J22" s="200"/>
      <c r="K22" s="200"/>
      <c r="O22" s="199"/>
      <c r="P22" s="199"/>
      <c r="Q22" s="199"/>
      <c r="R22" s="199"/>
      <c r="S22" s="199"/>
      <c r="T22" s="199"/>
    </row>
    <row r="23" spans="1:20" ht="12.75">
      <c r="A23" s="197"/>
      <c r="B23" s="197"/>
      <c r="C23" s="197"/>
      <c r="O23" s="199"/>
      <c r="P23" s="199"/>
      <c r="Q23" s="199"/>
      <c r="R23" s="199"/>
      <c r="S23" s="199"/>
      <c r="T23" s="199"/>
    </row>
    <row r="24" spans="1:20" ht="12.75">
      <c r="A24" s="197"/>
      <c r="B24" s="197"/>
      <c r="C24" s="197"/>
      <c r="O24" s="199"/>
      <c r="P24" s="199"/>
      <c r="Q24" s="199"/>
      <c r="R24" s="199"/>
      <c r="S24" s="199"/>
      <c r="T24" s="199"/>
    </row>
    <row r="25" spans="1:20" ht="12.75">
      <c r="A25" s="197"/>
      <c r="B25" s="197"/>
      <c r="C25" s="197"/>
      <c r="L25" s="198"/>
      <c r="O25" s="199"/>
      <c r="P25" s="199"/>
      <c r="Q25" s="199"/>
      <c r="R25" s="199"/>
      <c r="S25" s="199"/>
      <c r="T25" s="199"/>
    </row>
    <row r="26" spans="1:20" ht="12.75">
      <c r="A26" s="197"/>
      <c r="B26" s="197"/>
      <c r="C26" s="197"/>
      <c r="O26" s="199"/>
      <c r="P26" s="199"/>
      <c r="Q26" s="199"/>
      <c r="R26" s="199"/>
      <c r="S26" s="199"/>
      <c r="T26" s="199"/>
    </row>
    <row r="27" spans="1:20" ht="12.75">
      <c r="A27" s="197"/>
      <c r="B27" s="197"/>
      <c r="C27" s="197"/>
      <c r="O27" s="199"/>
      <c r="P27" s="199"/>
      <c r="Q27" s="199"/>
      <c r="R27" s="199"/>
      <c r="S27" s="199"/>
      <c r="T27" s="199"/>
    </row>
    <row r="28" spans="1:20" ht="12.75">
      <c r="A28" s="197"/>
      <c r="B28" s="197"/>
      <c r="C28" s="197"/>
      <c r="O28" s="199"/>
      <c r="P28" s="199"/>
      <c r="Q28" s="199"/>
      <c r="R28" s="199"/>
      <c r="S28" s="199"/>
      <c r="T28" s="199"/>
    </row>
    <row r="29" spans="1:20" ht="12.75">
      <c r="A29" s="197"/>
      <c r="B29" s="197"/>
      <c r="C29" s="197"/>
      <c r="O29" s="199"/>
      <c r="P29" s="199"/>
      <c r="Q29" s="199"/>
      <c r="R29" s="199"/>
      <c r="S29" s="199"/>
      <c r="T29" s="199"/>
    </row>
    <row r="30" spans="1:20" ht="12.75">
      <c r="A30" s="197"/>
      <c r="B30" s="197"/>
      <c r="C30" s="197"/>
      <c r="O30" s="199"/>
      <c r="P30" s="199"/>
      <c r="Q30" s="199"/>
      <c r="R30" s="199"/>
      <c r="S30" s="199"/>
      <c r="T30" s="199"/>
    </row>
    <row r="31" spans="1:20" ht="12.75">
      <c r="A31" s="197"/>
      <c r="B31" s="197"/>
      <c r="C31" s="197"/>
      <c r="O31" s="199"/>
      <c r="P31" s="199"/>
      <c r="Q31" s="199"/>
      <c r="R31" s="199"/>
      <c r="S31" s="199"/>
      <c r="T31" s="199"/>
    </row>
    <row r="32" spans="1:20" ht="12.75">
      <c r="A32" s="197"/>
      <c r="B32" s="197"/>
      <c r="C32" s="197"/>
      <c r="O32" s="199"/>
      <c r="P32" s="199"/>
      <c r="Q32" s="199"/>
      <c r="R32" s="199"/>
      <c r="S32" s="199"/>
      <c r="T32" s="199"/>
    </row>
    <row r="33" spans="1:20" ht="12.75">
      <c r="A33" s="197"/>
      <c r="B33" s="197"/>
      <c r="C33" s="197"/>
      <c r="O33" s="199"/>
      <c r="P33" s="199"/>
      <c r="Q33" s="199"/>
      <c r="R33" s="199"/>
      <c r="S33" s="199"/>
      <c r="T33" s="199"/>
    </row>
    <row r="34" spans="1:20" ht="12.75">
      <c r="A34" s="197"/>
      <c r="B34" s="197"/>
      <c r="C34" s="197"/>
      <c r="O34" s="199"/>
      <c r="P34" s="199"/>
      <c r="Q34" s="199"/>
      <c r="R34" s="199"/>
      <c r="S34" s="199"/>
      <c r="T34" s="199"/>
    </row>
    <row r="35" spans="1:20" ht="12.75">
      <c r="A35" s="197"/>
      <c r="B35" s="197"/>
      <c r="C35" s="197"/>
      <c r="O35" s="199"/>
      <c r="P35" s="199"/>
      <c r="Q35" s="199"/>
      <c r="R35" s="199"/>
      <c r="S35" s="199"/>
      <c r="T35" s="199"/>
    </row>
    <row r="36" spans="1:20" ht="12.75">
      <c r="A36" s="197"/>
      <c r="B36" s="197"/>
      <c r="C36" s="197"/>
      <c r="O36" s="199"/>
      <c r="P36" s="199"/>
      <c r="Q36" s="199"/>
      <c r="R36" s="199"/>
      <c r="S36" s="199"/>
      <c r="T36" s="199"/>
    </row>
    <row r="37" spans="1:20" ht="12.75">
      <c r="A37" s="197"/>
      <c r="B37" s="197"/>
      <c r="C37" s="197"/>
      <c r="O37" s="199"/>
      <c r="P37" s="199"/>
      <c r="Q37" s="199"/>
      <c r="R37" s="199"/>
      <c r="S37" s="199"/>
      <c r="T37" s="199"/>
    </row>
    <row r="38" spans="1:20" ht="12.75">
      <c r="A38" s="197"/>
      <c r="B38" s="197"/>
      <c r="C38" s="197"/>
      <c r="O38" s="199"/>
      <c r="P38" s="199"/>
      <c r="Q38" s="199"/>
      <c r="R38" s="199"/>
      <c r="S38" s="199"/>
      <c r="T38" s="199"/>
    </row>
    <row r="39" spans="1:20" ht="12.75">
      <c r="A39" s="197"/>
      <c r="B39" s="197"/>
      <c r="C39" s="197"/>
      <c r="O39" s="199"/>
      <c r="P39" s="199"/>
      <c r="Q39" s="199"/>
      <c r="R39" s="199"/>
      <c r="S39" s="199"/>
      <c r="T39" s="199"/>
    </row>
    <row r="40" spans="1:20" ht="12.75">
      <c r="A40" s="197"/>
      <c r="B40" s="197"/>
      <c r="C40" s="197"/>
      <c r="O40" s="199"/>
      <c r="P40" s="199"/>
      <c r="Q40" s="199"/>
      <c r="R40" s="199"/>
      <c r="S40" s="199"/>
      <c r="T40" s="199"/>
    </row>
    <row r="41" spans="1:20" ht="12.75">
      <c r="A41" s="197"/>
      <c r="B41" s="197"/>
      <c r="C41" s="197"/>
      <c r="O41" s="199"/>
      <c r="P41" s="199"/>
      <c r="Q41" s="199"/>
      <c r="R41" s="199"/>
      <c r="S41" s="199"/>
      <c r="T41" s="199"/>
    </row>
    <row r="42" spans="1:20" ht="12.75">
      <c r="A42" s="197"/>
      <c r="B42" s="197"/>
      <c r="C42" s="197"/>
      <c r="O42" s="199"/>
      <c r="P42" s="199"/>
      <c r="Q42" s="199"/>
      <c r="R42" s="199"/>
      <c r="S42" s="199"/>
      <c r="T42" s="199"/>
    </row>
    <row r="43" spans="1:20" ht="12.75">
      <c r="A43" s="197"/>
      <c r="B43" s="197"/>
      <c r="C43" s="197"/>
      <c r="O43" s="199"/>
      <c r="P43" s="199"/>
      <c r="Q43" s="199"/>
      <c r="R43" s="199"/>
      <c r="S43" s="199"/>
      <c r="T43" s="199"/>
    </row>
    <row r="44" spans="1:20" ht="12.75">
      <c r="A44" s="197"/>
      <c r="B44" s="197"/>
      <c r="C44" s="197"/>
      <c r="O44" s="199"/>
      <c r="P44" s="199"/>
      <c r="Q44" s="199"/>
      <c r="R44" s="199"/>
      <c r="S44" s="199"/>
      <c r="T44" s="199"/>
    </row>
    <row r="45" spans="1:20" ht="12.75">
      <c r="A45" s="197"/>
      <c r="B45" s="197"/>
      <c r="C45" s="197"/>
      <c r="O45" s="199"/>
      <c r="P45" s="199"/>
      <c r="Q45" s="199"/>
      <c r="R45" s="199"/>
      <c r="S45" s="199"/>
      <c r="T45" s="199"/>
    </row>
    <row r="46" spans="1:20" ht="12.75">
      <c r="A46" s="197"/>
      <c r="B46" s="197"/>
      <c r="C46" s="197"/>
      <c r="O46" s="199"/>
      <c r="P46" s="199"/>
      <c r="Q46" s="199"/>
      <c r="R46" s="199"/>
      <c r="S46" s="199"/>
      <c r="T46" s="199"/>
    </row>
    <row r="47" spans="1:20" ht="12.75">
      <c r="A47" s="197"/>
      <c r="B47" s="197"/>
      <c r="C47" s="197"/>
      <c r="O47" s="199"/>
      <c r="P47" s="199"/>
      <c r="Q47" s="199"/>
      <c r="R47" s="199"/>
      <c r="S47" s="199"/>
      <c r="T47" s="199"/>
    </row>
    <row r="48" spans="1:20" ht="12.75">
      <c r="A48" s="197"/>
      <c r="B48" s="197"/>
      <c r="C48" s="197"/>
      <c r="O48" s="199"/>
      <c r="P48" s="199"/>
      <c r="Q48" s="199"/>
      <c r="R48" s="199"/>
      <c r="S48" s="199"/>
      <c r="T48" s="199"/>
    </row>
    <row r="49" spans="1:20" ht="12.75">
      <c r="A49" s="197"/>
      <c r="B49" s="197"/>
      <c r="C49" s="197"/>
      <c r="O49" s="199"/>
      <c r="P49" s="199"/>
      <c r="Q49" s="199"/>
      <c r="R49" s="199"/>
      <c r="S49" s="199"/>
      <c r="T49" s="199"/>
    </row>
    <row r="50" spans="1:20" ht="12.75">
      <c r="A50" s="197"/>
      <c r="B50" s="197"/>
      <c r="C50" s="197"/>
      <c r="O50" s="199"/>
      <c r="P50" s="199"/>
      <c r="Q50" s="199"/>
      <c r="R50" s="199"/>
      <c r="S50" s="199"/>
      <c r="T50" s="199"/>
    </row>
    <row r="51" spans="1:20" ht="12.75">
      <c r="A51" s="197"/>
      <c r="B51" s="197"/>
      <c r="C51" s="197"/>
      <c r="O51" s="199"/>
      <c r="P51" s="199"/>
      <c r="Q51" s="199"/>
      <c r="R51" s="199"/>
      <c r="S51" s="199"/>
      <c r="T51" s="199"/>
    </row>
    <row r="52" spans="1:20" ht="12.75">
      <c r="A52" s="197"/>
      <c r="B52" s="197"/>
      <c r="C52" s="197"/>
      <c r="O52" s="199"/>
      <c r="P52" s="199"/>
      <c r="Q52" s="199"/>
      <c r="R52" s="199"/>
      <c r="S52" s="199"/>
      <c r="T52" s="199"/>
    </row>
    <row r="53" spans="1:20" ht="12.75">
      <c r="A53" s="197"/>
      <c r="B53" s="197"/>
      <c r="C53" s="197"/>
      <c r="O53" s="199"/>
      <c r="P53" s="199"/>
      <c r="Q53" s="199"/>
      <c r="R53" s="199"/>
      <c r="S53" s="199"/>
      <c r="T53" s="199"/>
    </row>
    <row r="54" spans="1:20" ht="12.75">
      <c r="A54" s="197"/>
      <c r="B54" s="197"/>
      <c r="C54" s="197"/>
      <c r="O54" s="199"/>
      <c r="P54" s="199"/>
      <c r="Q54" s="199"/>
      <c r="R54" s="199"/>
      <c r="S54" s="199"/>
      <c r="T54" s="199"/>
    </row>
    <row r="55" spans="1:20" ht="12.75">
      <c r="A55" s="197"/>
      <c r="B55" s="197"/>
      <c r="C55" s="197"/>
      <c r="O55" s="199"/>
      <c r="P55" s="199"/>
      <c r="Q55" s="199"/>
      <c r="R55" s="199"/>
      <c r="S55" s="199"/>
      <c r="T55" s="199"/>
    </row>
    <row r="56" spans="1:20" ht="12.75">
      <c r="A56" s="197"/>
      <c r="B56" s="197"/>
      <c r="C56" s="197"/>
      <c r="O56" s="199"/>
      <c r="P56" s="199"/>
      <c r="Q56" s="199"/>
      <c r="R56" s="199"/>
      <c r="S56" s="199"/>
      <c r="T56" s="199"/>
    </row>
    <row r="57" spans="1:20" ht="12.75">
      <c r="A57" s="197"/>
      <c r="B57" s="197"/>
      <c r="C57" s="197"/>
      <c r="O57" s="199"/>
      <c r="P57" s="199"/>
      <c r="Q57" s="199"/>
      <c r="R57" s="199"/>
      <c r="S57" s="199"/>
      <c r="T57" s="199"/>
    </row>
    <row r="58" spans="1:20" ht="12.75">
      <c r="A58" s="197"/>
      <c r="B58" s="197"/>
      <c r="C58" s="197"/>
      <c r="O58" s="199"/>
      <c r="P58" s="199"/>
      <c r="Q58" s="199"/>
      <c r="R58" s="199"/>
      <c r="S58" s="199"/>
      <c r="T58" s="199"/>
    </row>
    <row r="59" spans="1:20" ht="12.75">
      <c r="A59" s="197"/>
      <c r="B59" s="197"/>
      <c r="C59" s="197"/>
      <c r="O59" s="199"/>
      <c r="P59" s="199"/>
      <c r="Q59" s="199"/>
      <c r="R59" s="199"/>
      <c r="S59" s="199"/>
      <c r="T59" s="199"/>
    </row>
    <row r="60" spans="1:20" ht="12.75">
      <c r="A60" s="197"/>
      <c r="B60" s="197"/>
      <c r="C60" s="197"/>
      <c r="O60" s="199"/>
      <c r="P60" s="199"/>
      <c r="Q60" s="199"/>
      <c r="R60" s="199"/>
      <c r="S60" s="199"/>
      <c r="T60" s="199"/>
    </row>
    <row r="61" spans="1:20" ht="12.75">
      <c r="A61" s="197"/>
      <c r="B61" s="197"/>
      <c r="C61" s="197"/>
      <c r="O61" s="199"/>
      <c r="P61" s="199"/>
      <c r="Q61" s="199"/>
      <c r="R61" s="199"/>
      <c r="S61" s="199"/>
      <c r="T61" s="199"/>
    </row>
    <row r="62" spans="1:20" ht="12.75">
      <c r="A62" s="197"/>
      <c r="B62" s="197"/>
      <c r="C62" s="197"/>
      <c r="O62" s="199"/>
      <c r="P62" s="199"/>
      <c r="Q62" s="199"/>
      <c r="R62" s="199"/>
      <c r="S62" s="199"/>
      <c r="T62" s="199"/>
    </row>
    <row r="63" spans="1:20" ht="12.75">
      <c r="A63" s="197"/>
      <c r="B63" s="197"/>
      <c r="C63" s="197"/>
      <c r="O63" s="199"/>
      <c r="P63" s="199"/>
      <c r="Q63" s="199"/>
      <c r="R63" s="199"/>
      <c r="S63" s="199"/>
      <c r="T63" s="199"/>
    </row>
    <row r="64" spans="1:20" ht="12.75">
      <c r="A64" s="197"/>
      <c r="B64" s="197"/>
      <c r="C64" s="197"/>
      <c r="O64" s="199"/>
      <c r="P64" s="199"/>
      <c r="Q64" s="199"/>
      <c r="R64" s="199"/>
      <c r="S64" s="199"/>
      <c r="T64" s="199"/>
    </row>
    <row r="65" spans="1:20" ht="12.75">
      <c r="A65" s="197"/>
      <c r="B65" s="197"/>
      <c r="C65" s="197"/>
      <c r="O65" s="199"/>
      <c r="P65" s="199"/>
      <c r="Q65" s="199"/>
      <c r="R65" s="199"/>
      <c r="S65" s="199"/>
      <c r="T65" s="199"/>
    </row>
    <row r="66" spans="1:20" ht="12.75">
      <c r="A66" s="197"/>
      <c r="B66" s="197"/>
      <c r="C66" s="197"/>
      <c r="O66" s="199"/>
      <c r="P66" s="199"/>
      <c r="Q66" s="199"/>
      <c r="R66" s="199"/>
      <c r="S66" s="199"/>
      <c r="T66" s="199"/>
    </row>
    <row r="67" spans="1:20" ht="12.75">
      <c r="A67" s="197"/>
      <c r="B67" s="197"/>
      <c r="C67" s="197"/>
      <c r="O67" s="199"/>
      <c r="P67" s="199"/>
      <c r="Q67" s="199"/>
      <c r="R67" s="199"/>
      <c r="S67" s="199"/>
      <c r="T67" s="199"/>
    </row>
    <row r="68" spans="1:20" ht="12.75">
      <c r="A68" s="197"/>
      <c r="B68" s="197"/>
      <c r="C68" s="197"/>
      <c r="O68" s="199"/>
      <c r="P68" s="199"/>
      <c r="Q68" s="199"/>
      <c r="R68" s="199"/>
      <c r="S68" s="199"/>
      <c r="T68" s="199"/>
    </row>
    <row r="69" spans="1:20" ht="12.75">
      <c r="A69" s="197"/>
      <c r="B69" s="197"/>
      <c r="C69" s="197"/>
      <c r="O69" s="199"/>
      <c r="P69" s="199"/>
      <c r="Q69" s="199"/>
      <c r="R69" s="199"/>
      <c r="S69" s="199"/>
      <c r="T69" s="199"/>
    </row>
    <row r="70" spans="1:20" ht="12.75">
      <c r="A70" s="197"/>
      <c r="B70" s="197"/>
      <c r="C70" s="197"/>
      <c r="O70" s="199"/>
      <c r="P70" s="199"/>
      <c r="Q70" s="199"/>
      <c r="R70" s="199"/>
      <c r="S70" s="199"/>
      <c r="T70" s="199"/>
    </row>
    <row r="71" spans="1:20" ht="12.75">
      <c r="A71" s="197"/>
      <c r="B71" s="197"/>
      <c r="C71" s="197"/>
      <c r="O71" s="199"/>
      <c r="P71" s="199"/>
      <c r="Q71" s="199"/>
      <c r="R71" s="199"/>
      <c r="S71" s="199"/>
      <c r="T71" s="199"/>
    </row>
    <row r="72" spans="1:20" ht="12.75">
      <c r="A72" s="197"/>
      <c r="B72" s="197"/>
      <c r="C72" s="197"/>
      <c r="O72" s="199"/>
      <c r="P72" s="199"/>
      <c r="Q72" s="199"/>
      <c r="R72" s="199"/>
      <c r="S72" s="199"/>
      <c r="T72" s="199"/>
    </row>
    <row r="73" spans="1:20" ht="12.75">
      <c r="A73" s="197"/>
      <c r="B73" s="197"/>
      <c r="C73" s="197"/>
      <c r="O73" s="199"/>
      <c r="P73" s="199"/>
      <c r="Q73" s="199"/>
      <c r="R73" s="199"/>
      <c r="S73" s="199"/>
      <c r="T73" s="199"/>
    </row>
    <row r="74" spans="1:20" ht="12.75">
      <c r="A74" s="197"/>
      <c r="B74" s="197"/>
      <c r="C74" s="197"/>
      <c r="O74" s="199"/>
      <c r="P74" s="199"/>
      <c r="Q74" s="199"/>
      <c r="R74" s="199"/>
      <c r="S74" s="199"/>
      <c r="T74" s="199"/>
    </row>
    <row r="75" spans="1:20" ht="12.75">
      <c r="A75" s="197"/>
      <c r="B75" s="197"/>
      <c r="C75" s="197"/>
      <c r="O75" s="199"/>
      <c r="P75" s="199"/>
      <c r="Q75" s="199"/>
      <c r="R75" s="199"/>
      <c r="S75" s="199"/>
      <c r="T75" s="199"/>
    </row>
    <row r="76" spans="1:20" ht="12.75">
      <c r="A76" s="197"/>
      <c r="B76" s="197"/>
      <c r="C76" s="197"/>
      <c r="O76" s="199"/>
      <c r="P76" s="199"/>
      <c r="Q76" s="199"/>
      <c r="R76" s="199"/>
      <c r="S76" s="199"/>
      <c r="T76" s="199"/>
    </row>
    <row r="77" spans="1:20" ht="12.75">
      <c r="A77" s="197"/>
      <c r="B77" s="197"/>
      <c r="C77" s="197"/>
      <c r="O77" s="199"/>
      <c r="P77" s="199"/>
      <c r="Q77" s="199"/>
      <c r="R77" s="199"/>
      <c r="S77" s="199"/>
      <c r="T77" s="199"/>
    </row>
    <row r="78" spans="1:20" ht="12.75">
      <c r="A78" s="197"/>
      <c r="B78" s="197"/>
      <c r="C78" s="197"/>
      <c r="O78" s="199"/>
      <c r="P78" s="199"/>
      <c r="Q78" s="199"/>
      <c r="R78" s="199"/>
      <c r="S78" s="199"/>
      <c r="T78" s="199"/>
    </row>
    <row r="79" spans="1:20" ht="12.75">
      <c r="A79" s="197"/>
      <c r="B79" s="197"/>
      <c r="C79" s="197"/>
      <c r="O79" s="199"/>
      <c r="P79" s="199"/>
      <c r="Q79" s="199"/>
      <c r="R79" s="199"/>
      <c r="S79" s="199"/>
      <c r="T79" s="199"/>
    </row>
    <row r="80" spans="1:20" ht="12.75">
      <c r="A80" s="197"/>
      <c r="B80" s="197"/>
      <c r="C80" s="197"/>
      <c r="O80" s="199"/>
      <c r="P80" s="199"/>
      <c r="Q80" s="199"/>
      <c r="R80" s="199"/>
      <c r="S80" s="199"/>
      <c r="T80" s="199"/>
    </row>
    <row r="81" spans="1:20" ht="12.75">
      <c r="A81" s="197"/>
      <c r="B81" s="197"/>
      <c r="C81" s="197"/>
      <c r="O81" s="199"/>
      <c r="P81" s="199"/>
      <c r="Q81" s="199"/>
      <c r="R81" s="199"/>
      <c r="S81" s="199"/>
      <c r="T81" s="199"/>
    </row>
    <row r="82" spans="1:20" ht="12.75">
      <c r="A82" s="197"/>
      <c r="B82" s="197"/>
      <c r="C82" s="197"/>
      <c r="O82" s="199"/>
      <c r="P82" s="199"/>
      <c r="Q82" s="199"/>
      <c r="R82" s="199"/>
      <c r="S82" s="199"/>
      <c r="T82" s="199"/>
    </row>
    <row r="83" spans="1:20" ht="12.75">
      <c r="A83" s="197"/>
      <c r="B83" s="197"/>
      <c r="C83" s="197"/>
      <c r="O83" s="199"/>
      <c r="P83" s="199"/>
      <c r="Q83" s="199"/>
      <c r="R83" s="199"/>
      <c r="S83" s="199"/>
      <c r="T83" s="199"/>
    </row>
    <row r="84" spans="1:20" ht="12.75">
      <c r="A84" s="197"/>
      <c r="B84" s="197"/>
      <c r="C84" s="197"/>
      <c r="O84" s="199"/>
      <c r="P84" s="199"/>
      <c r="Q84" s="199"/>
      <c r="R84" s="199"/>
      <c r="S84" s="199"/>
      <c r="T84" s="199"/>
    </row>
    <row r="85" spans="1:20" ht="12.75">
      <c r="A85" s="197"/>
      <c r="B85" s="197"/>
      <c r="C85" s="197"/>
      <c r="O85" s="199"/>
      <c r="P85" s="199"/>
      <c r="Q85" s="199"/>
      <c r="R85" s="199"/>
      <c r="S85" s="199"/>
      <c r="T85" s="199"/>
    </row>
    <row r="86" spans="1:20" ht="12.75">
      <c r="A86" s="197"/>
      <c r="B86" s="197"/>
      <c r="C86" s="197"/>
      <c r="O86" s="199"/>
      <c r="P86" s="199"/>
      <c r="Q86" s="199"/>
      <c r="R86" s="199"/>
      <c r="S86" s="199"/>
      <c r="T86" s="199"/>
    </row>
    <row r="87" spans="1:20" ht="12.75">
      <c r="A87" s="197"/>
      <c r="B87" s="197"/>
      <c r="C87" s="197"/>
      <c r="O87" s="199"/>
      <c r="P87" s="199"/>
      <c r="Q87" s="199"/>
      <c r="R87" s="199"/>
      <c r="S87" s="199"/>
      <c r="T87" s="199"/>
    </row>
    <row r="88" spans="1:20" ht="12.75">
      <c r="A88" s="197"/>
      <c r="B88" s="197"/>
      <c r="C88" s="197"/>
      <c r="O88" s="199"/>
      <c r="P88" s="199"/>
      <c r="Q88" s="199"/>
      <c r="R88" s="199"/>
      <c r="S88" s="199"/>
      <c r="T88" s="199"/>
    </row>
    <row r="89" spans="1:20" ht="12.75">
      <c r="A89" s="197"/>
      <c r="B89" s="197"/>
      <c r="C89" s="197"/>
      <c r="O89" s="199"/>
      <c r="P89" s="199"/>
      <c r="Q89" s="199"/>
      <c r="R89" s="199"/>
      <c r="S89" s="199"/>
      <c r="T89" s="199"/>
    </row>
    <row r="90" spans="1:20" ht="12.75">
      <c r="A90" s="197"/>
      <c r="B90" s="197"/>
      <c r="C90" s="197"/>
      <c r="O90" s="199"/>
      <c r="P90" s="199"/>
      <c r="Q90" s="199"/>
      <c r="R90" s="199"/>
      <c r="S90" s="199"/>
      <c r="T90" s="199"/>
    </row>
    <row r="91" spans="1:20" ht="12.75">
      <c r="A91" s="197"/>
      <c r="B91" s="197"/>
      <c r="C91" s="197"/>
      <c r="O91" s="199"/>
      <c r="P91" s="199"/>
      <c r="Q91" s="199"/>
      <c r="R91" s="199"/>
      <c r="S91" s="199"/>
      <c r="T91" s="199"/>
    </row>
    <row r="92" spans="1:20" ht="12.75">
      <c r="A92" s="197"/>
      <c r="B92" s="197"/>
      <c r="C92" s="197"/>
      <c r="O92" s="199"/>
      <c r="P92" s="199"/>
      <c r="Q92" s="199"/>
      <c r="R92" s="199"/>
      <c r="S92" s="199"/>
      <c r="T92" s="199"/>
    </row>
    <row r="93" spans="1:20" ht="12.75">
      <c r="A93" s="197"/>
      <c r="B93" s="197"/>
      <c r="C93" s="197"/>
      <c r="O93" s="199"/>
      <c r="P93" s="199"/>
      <c r="Q93" s="199"/>
      <c r="R93" s="199"/>
      <c r="S93" s="199"/>
      <c r="T93" s="199"/>
    </row>
    <row r="94" spans="1:20" ht="12.75">
      <c r="A94" s="197"/>
      <c r="B94" s="197"/>
      <c r="C94" s="197"/>
      <c r="O94" s="199"/>
      <c r="P94" s="199"/>
      <c r="Q94" s="199"/>
      <c r="R94" s="199"/>
      <c r="S94" s="199"/>
      <c r="T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6">
    <mergeCell ref="A5:C11"/>
    <mergeCell ref="D5:D11"/>
    <mergeCell ref="R7:R10"/>
    <mergeCell ref="Q7:Q10"/>
    <mergeCell ref="N7:N10"/>
    <mergeCell ref="O7:O10"/>
    <mergeCell ref="J7:J10"/>
    <mergeCell ref="H7:H10"/>
    <mergeCell ref="K7:K10"/>
    <mergeCell ref="A16:C16"/>
    <mergeCell ref="A14:C14"/>
    <mergeCell ref="M7:M10"/>
    <mergeCell ref="G7:G10"/>
    <mergeCell ref="L7:L10"/>
    <mergeCell ref="A13:C13"/>
    <mergeCell ref="A12:C12"/>
    <mergeCell ref="F7:F10"/>
    <mergeCell ref="E6:E10"/>
    <mergeCell ref="I7:I10"/>
    <mergeCell ref="O1:T1"/>
    <mergeCell ref="D3:R3"/>
    <mergeCell ref="T7:T10"/>
    <mergeCell ref="E5:T5"/>
    <mergeCell ref="F6:T6"/>
    <mergeCell ref="S7:S10"/>
    <mergeCell ref="P7:P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I543"/>
  <sheetViews>
    <sheetView showZeros="0" view="pageBreakPreview"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699" t="s">
        <v>514</v>
      </c>
      <c r="G1" s="699"/>
      <c r="H1" s="699"/>
      <c r="I1" s="699"/>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687" t="s">
        <v>422</v>
      </c>
      <c r="C5" s="687"/>
      <c r="D5" s="687"/>
      <c r="E5" s="687"/>
      <c r="F5" s="687"/>
      <c r="G5" s="687"/>
      <c r="H5" s="687"/>
      <c r="I5" s="687"/>
    </row>
    <row r="6" spans="2:9" ht="21.75" customHeight="1">
      <c r="B6" s="687"/>
      <c r="C6" s="687"/>
      <c r="D6" s="687"/>
      <c r="E6" s="687"/>
      <c r="F6" s="687"/>
      <c r="G6" s="687"/>
      <c r="H6" s="687"/>
      <c r="I6" s="687"/>
    </row>
    <row r="7" spans="2:9" ht="13.5" thickBot="1">
      <c r="B7" s="203"/>
      <c r="C7" s="203"/>
      <c r="D7" s="203"/>
      <c r="E7" s="203"/>
      <c r="F7" s="203"/>
      <c r="G7" s="203"/>
      <c r="H7" s="203"/>
      <c r="I7" s="208" t="s">
        <v>352</v>
      </c>
    </row>
    <row r="8" spans="1:9" ht="38.25" customHeight="1">
      <c r="A8" s="700" t="s">
        <v>140</v>
      </c>
      <c r="B8" s="707" t="s">
        <v>6</v>
      </c>
      <c r="C8" s="692" t="s">
        <v>104</v>
      </c>
      <c r="D8" s="694" t="s">
        <v>353</v>
      </c>
      <c r="E8" s="688" t="s">
        <v>105</v>
      </c>
      <c r="F8" s="690" t="s">
        <v>106</v>
      </c>
      <c r="G8" s="688" t="s">
        <v>107</v>
      </c>
      <c r="H8" s="688" t="s">
        <v>108</v>
      </c>
      <c r="I8" s="688" t="s">
        <v>109</v>
      </c>
    </row>
    <row r="9" spans="1:9" ht="67.5" customHeight="1" thickBot="1">
      <c r="A9" s="701"/>
      <c r="B9" s="708"/>
      <c r="C9" s="693"/>
      <c r="D9" s="695"/>
      <c r="E9" s="689"/>
      <c r="F9" s="691"/>
      <c r="G9" s="689"/>
      <c r="H9" s="689"/>
      <c r="I9" s="689"/>
    </row>
    <row r="10" spans="1:9" ht="13.5" thickBot="1">
      <c r="A10" s="424" t="s">
        <v>110</v>
      </c>
      <c r="B10" s="425" t="s">
        <v>111</v>
      </c>
      <c r="C10" s="426" t="s">
        <v>313</v>
      </c>
      <c r="D10" s="427">
        <v>4</v>
      </c>
      <c r="E10" s="210">
        <v>5</v>
      </c>
      <c r="F10" s="428">
        <v>6</v>
      </c>
      <c r="G10" s="428">
        <v>7</v>
      </c>
      <c r="H10" s="428">
        <v>8</v>
      </c>
      <c r="I10" s="428">
        <v>9</v>
      </c>
    </row>
    <row r="11" spans="1:9" s="211" customFormat="1" ht="40.5">
      <c r="A11" s="433" t="s">
        <v>371</v>
      </c>
      <c r="B11" s="434"/>
      <c r="C11" s="434"/>
      <c r="D11" s="435" t="s">
        <v>370</v>
      </c>
      <c r="E11" s="436"/>
      <c r="F11" s="437">
        <f>F12</f>
        <v>0</v>
      </c>
      <c r="G11" s="437">
        <f>G12</f>
        <v>0</v>
      </c>
      <c r="H11" s="438">
        <f>H12</f>
        <v>0</v>
      </c>
      <c r="I11" s="447">
        <f>I12</f>
        <v>740980</v>
      </c>
    </row>
    <row r="12" spans="1:9" s="211" customFormat="1" ht="39.75" customHeight="1" thickBot="1">
      <c r="A12" s="439" t="s">
        <v>141</v>
      </c>
      <c r="B12" s="440"/>
      <c r="C12" s="440"/>
      <c r="D12" s="441" t="s">
        <v>370</v>
      </c>
      <c r="E12" s="442"/>
      <c r="F12" s="443">
        <f>SUM(F13:F15)</f>
        <v>0</v>
      </c>
      <c r="G12" s="443">
        <f>SUM(G13:G15)</f>
        <v>0</v>
      </c>
      <c r="H12" s="444">
        <f>F12+G12</f>
        <v>0</v>
      </c>
      <c r="I12" s="446">
        <f>SUM(I13:I20)</f>
        <v>740980</v>
      </c>
    </row>
    <row r="13" spans="1:9" s="211" customFormat="1" ht="111.75" customHeight="1">
      <c r="A13" s="429" t="s">
        <v>142</v>
      </c>
      <c r="B13" s="429" t="s">
        <v>120</v>
      </c>
      <c r="C13" s="429" t="s">
        <v>372</v>
      </c>
      <c r="D13" s="430" t="s">
        <v>143</v>
      </c>
      <c r="E13" s="431" t="s">
        <v>112</v>
      </c>
      <c r="F13" s="432">
        <v>0</v>
      </c>
      <c r="G13" s="363"/>
      <c r="H13" s="363"/>
      <c r="I13" s="363">
        <v>45420</v>
      </c>
    </row>
    <row r="14" spans="1:9" s="211" customFormat="1" ht="30.75" customHeight="1">
      <c r="A14" s="364" t="s">
        <v>149</v>
      </c>
      <c r="B14" s="212" t="s">
        <v>128</v>
      </c>
      <c r="C14" s="212" t="s">
        <v>378</v>
      </c>
      <c r="D14" s="423" t="s">
        <v>379</v>
      </c>
      <c r="E14" s="573" t="s">
        <v>112</v>
      </c>
      <c r="F14" s="360"/>
      <c r="G14" s="363"/>
      <c r="H14" s="363"/>
      <c r="I14" s="363">
        <v>206780</v>
      </c>
    </row>
    <row r="15" spans="1:9" s="211" customFormat="1" ht="63" customHeight="1">
      <c r="A15" s="696" t="s">
        <v>153</v>
      </c>
      <c r="B15" s="696" t="s">
        <v>129</v>
      </c>
      <c r="C15" s="696" t="s">
        <v>380</v>
      </c>
      <c r="D15" s="704" t="s">
        <v>150</v>
      </c>
      <c r="E15" s="532" t="s">
        <v>84</v>
      </c>
      <c r="F15" s="360"/>
      <c r="G15" s="360"/>
      <c r="H15" s="360"/>
      <c r="I15" s="360">
        <v>6500</v>
      </c>
    </row>
    <row r="16" spans="1:9" s="211" customFormat="1" ht="63" customHeight="1">
      <c r="A16" s="697"/>
      <c r="B16" s="697"/>
      <c r="C16" s="697"/>
      <c r="D16" s="705"/>
      <c r="E16" s="214" t="s">
        <v>85</v>
      </c>
      <c r="F16" s="360"/>
      <c r="G16" s="360"/>
      <c r="H16" s="360"/>
      <c r="I16" s="360">
        <v>6000</v>
      </c>
    </row>
    <row r="17" spans="1:9" ht="195">
      <c r="A17" s="698"/>
      <c r="B17" s="698"/>
      <c r="C17" s="698"/>
      <c r="D17" s="706"/>
      <c r="E17" s="607" t="s">
        <v>82</v>
      </c>
      <c r="F17" s="360"/>
      <c r="G17" s="360"/>
      <c r="H17" s="360"/>
      <c r="I17" s="360">
        <v>11280</v>
      </c>
    </row>
    <row r="18" spans="1:9" ht="31.5">
      <c r="A18" s="212" t="s">
        <v>154</v>
      </c>
      <c r="B18" s="212" t="s">
        <v>130</v>
      </c>
      <c r="C18" s="212" t="s">
        <v>381</v>
      </c>
      <c r="D18" s="574" t="s">
        <v>382</v>
      </c>
      <c r="E18" s="570" t="s">
        <v>234</v>
      </c>
      <c r="F18" s="360"/>
      <c r="G18" s="360"/>
      <c r="H18" s="360"/>
      <c r="I18" s="360">
        <v>206000</v>
      </c>
    </row>
    <row r="19" spans="1:9" ht="31.5">
      <c r="A19" s="212" t="s">
        <v>24</v>
      </c>
      <c r="B19" s="212" t="s">
        <v>25</v>
      </c>
      <c r="C19" s="212" t="s">
        <v>113</v>
      </c>
      <c r="D19" s="555" t="s">
        <v>466</v>
      </c>
      <c r="E19" s="451" t="s">
        <v>467</v>
      </c>
      <c r="F19" s="361"/>
      <c r="G19" s="361"/>
      <c r="H19" s="361"/>
      <c r="I19" s="361">
        <v>60000</v>
      </c>
    </row>
    <row r="20" spans="1:9" ht="16.5" thickBot="1">
      <c r="A20" s="445" t="s">
        <v>161</v>
      </c>
      <c r="B20" s="445" t="s">
        <v>135</v>
      </c>
      <c r="C20" s="445" t="s">
        <v>388</v>
      </c>
      <c r="D20" s="450" t="s">
        <v>389</v>
      </c>
      <c r="E20" s="451" t="s">
        <v>112</v>
      </c>
      <c r="F20" s="361"/>
      <c r="G20" s="361"/>
      <c r="H20" s="361"/>
      <c r="I20" s="361">
        <v>199000</v>
      </c>
    </row>
    <row r="21" spans="1:9" ht="60.75">
      <c r="A21" s="338" t="s">
        <v>165</v>
      </c>
      <c r="B21" s="338"/>
      <c r="C21" s="448"/>
      <c r="D21" s="454" t="s">
        <v>391</v>
      </c>
      <c r="E21" s="456"/>
      <c r="F21" s="457"/>
      <c r="G21" s="457">
        <v>0</v>
      </c>
      <c r="H21" s="457"/>
      <c r="I21" s="458">
        <f>I22</f>
        <v>203733</v>
      </c>
    </row>
    <row r="22" spans="1:9" ht="61.5" thickBot="1">
      <c r="A22" s="323" t="s">
        <v>166</v>
      </c>
      <c r="B22" s="323"/>
      <c r="C22" s="449"/>
      <c r="D22" s="455" t="s">
        <v>391</v>
      </c>
      <c r="E22" s="459"/>
      <c r="F22" s="460"/>
      <c r="G22" s="460"/>
      <c r="H22" s="460"/>
      <c r="I22" s="461">
        <f>SUM(I23:I30)</f>
        <v>203733</v>
      </c>
    </row>
    <row r="23" spans="1:9" ht="18.75">
      <c r="A23" s="212" t="s">
        <v>167</v>
      </c>
      <c r="B23" s="212" t="s">
        <v>402</v>
      </c>
      <c r="C23" s="212" t="s">
        <v>392</v>
      </c>
      <c r="D23" s="423" t="s">
        <v>168</v>
      </c>
      <c r="E23" s="213" t="s">
        <v>112</v>
      </c>
      <c r="F23" s="452"/>
      <c r="G23" s="452"/>
      <c r="H23" s="452"/>
      <c r="I23" s="453">
        <v>33500</v>
      </c>
    </row>
    <row r="24" spans="1:9" ht="94.5">
      <c r="A24" s="462">
        <v>1011020</v>
      </c>
      <c r="B24" s="212" t="s">
        <v>43</v>
      </c>
      <c r="C24" s="212" t="s">
        <v>393</v>
      </c>
      <c r="D24" s="423" t="s">
        <v>171</v>
      </c>
      <c r="E24" s="213" t="s">
        <v>112</v>
      </c>
      <c r="F24" s="362"/>
      <c r="G24" s="362"/>
      <c r="H24" s="362"/>
      <c r="I24" s="464">
        <v>117000</v>
      </c>
    </row>
    <row r="25" spans="1:9" ht="31.5">
      <c r="A25" s="462">
        <v>1011160</v>
      </c>
      <c r="B25" s="212" t="s">
        <v>360</v>
      </c>
      <c r="C25" s="212" t="s">
        <v>361</v>
      </c>
      <c r="D25" s="463" t="s">
        <v>362</v>
      </c>
      <c r="E25" s="213" t="s">
        <v>112</v>
      </c>
      <c r="F25" s="362"/>
      <c r="G25" s="362"/>
      <c r="H25" s="362"/>
      <c r="I25" s="464">
        <v>2733</v>
      </c>
    </row>
    <row r="26" spans="1:9" ht="47.25">
      <c r="A26" s="462">
        <v>1011170</v>
      </c>
      <c r="B26" s="212" t="s">
        <v>44</v>
      </c>
      <c r="C26" s="212" t="s">
        <v>394</v>
      </c>
      <c r="D26" s="463" t="s">
        <v>174</v>
      </c>
      <c r="E26" s="213" t="s">
        <v>112</v>
      </c>
      <c r="F26" s="362"/>
      <c r="G26" s="362"/>
      <c r="H26" s="362"/>
      <c r="I26" s="464">
        <v>10000</v>
      </c>
    </row>
    <row r="27" spans="1:9" ht="47.25">
      <c r="A27" s="422" t="s">
        <v>185</v>
      </c>
      <c r="B27" s="422" t="s">
        <v>52</v>
      </c>
      <c r="C27" s="422" t="s">
        <v>397</v>
      </c>
      <c r="D27" s="465" t="s">
        <v>186</v>
      </c>
      <c r="E27" s="213" t="s">
        <v>112</v>
      </c>
      <c r="F27" s="362"/>
      <c r="G27" s="362"/>
      <c r="H27" s="362"/>
      <c r="I27" s="464">
        <v>10000</v>
      </c>
    </row>
    <row r="28" spans="1:9" ht="63">
      <c r="A28" s="696" t="s">
        <v>500</v>
      </c>
      <c r="B28" s="696" t="s">
        <v>129</v>
      </c>
      <c r="C28" s="696" t="s">
        <v>380</v>
      </c>
      <c r="D28" s="702" t="s">
        <v>150</v>
      </c>
      <c r="E28" s="532" t="s">
        <v>86</v>
      </c>
      <c r="F28" s="360"/>
      <c r="G28" s="360"/>
      <c r="H28" s="360"/>
      <c r="I28" s="360">
        <v>1000</v>
      </c>
    </row>
    <row r="29" spans="1:9" ht="63">
      <c r="A29" s="697"/>
      <c r="B29" s="697"/>
      <c r="C29" s="697"/>
      <c r="D29" s="703"/>
      <c r="E29" s="608" t="s">
        <v>83</v>
      </c>
      <c r="F29" s="360"/>
      <c r="G29" s="360"/>
      <c r="H29" s="361"/>
      <c r="I29" s="361">
        <v>4500</v>
      </c>
    </row>
    <row r="30" spans="1:9" ht="70.5" customHeight="1" thickBot="1">
      <c r="A30" s="697"/>
      <c r="B30" s="697"/>
      <c r="C30" s="697"/>
      <c r="D30" s="703"/>
      <c r="E30" s="531" t="s">
        <v>459</v>
      </c>
      <c r="F30" s="476"/>
      <c r="G30" s="476"/>
      <c r="H30" s="361"/>
      <c r="I30" s="361">
        <v>25000</v>
      </c>
    </row>
    <row r="31" spans="1:9" ht="81">
      <c r="A31" s="466" t="s">
        <v>187</v>
      </c>
      <c r="B31" s="467"/>
      <c r="C31" s="467"/>
      <c r="D31" s="435" t="s">
        <v>398</v>
      </c>
      <c r="E31" s="468"/>
      <c r="F31" s="469"/>
      <c r="G31" s="469"/>
      <c r="H31" s="469"/>
      <c r="I31" s="470">
        <f>I32</f>
        <v>57000</v>
      </c>
    </row>
    <row r="32" spans="1:9" ht="78.75" thickBot="1">
      <c r="A32" s="439" t="s">
        <v>188</v>
      </c>
      <c r="B32" s="440"/>
      <c r="C32" s="440"/>
      <c r="D32" s="471" t="s">
        <v>398</v>
      </c>
      <c r="E32" s="472"/>
      <c r="F32" s="473"/>
      <c r="G32" s="473"/>
      <c r="H32" s="473"/>
      <c r="I32" s="474">
        <f>I33</f>
        <v>57000</v>
      </c>
    </row>
    <row r="33" spans="1:9" ht="79.5" thickBot="1">
      <c r="A33" s="422" t="s">
        <v>417</v>
      </c>
      <c r="B33" s="422" t="s">
        <v>446</v>
      </c>
      <c r="C33" s="422" t="s">
        <v>372</v>
      </c>
      <c r="D33" s="542" t="s">
        <v>416</v>
      </c>
      <c r="E33" s="475" t="s">
        <v>112</v>
      </c>
      <c r="F33" s="476"/>
      <c r="G33" s="476"/>
      <c r="H33" s="476"/>
      <c r="I33" s="476">
        <v>57000</v>
      </c>
    </row>
    <row r="34" spans="1:9" ht="97.5" customHeight="1">
      <c r="A34" s="477" t="s">
        <v>220</v>
      </c>
      <c r="B34" s="478"/>
      <c r="C34" s="478"/>
      <c r="D34" s="435" t="s">
        <v>405</v>
      </c>
      <c r="E34" s="479"/>
      <c r="F34" s="469"/>
      <c r="G34" s="469"/>
      <c r="H34" s="469"/>
      <c r="I34" s="470">
        <f>I35</f>
        <v>78000</v>
      </c>
    </row>
    <row r="35" spans="1:9" ht="98.25" thickBot="1">
      <c r="A35" s="439" t="s">
        <v>221</v>
      </c>
      <c r="B35" s="440"/>
      <c r="C35" s="440"/>
      <c r="D35" s="471" t="s">
        <v>405</v>
      </c>
      <c r="E35" s="480"/>
      <c r="F35" s="473"/>
      <c r="G35" s="473"/>
      <c r="H35" s="473"/>
      <c r="I35" s="474">
        <f>I36+I37</f>
        <v>78000</v>
      </c>
    </row>
    <row r="36" spans="1:9" ht="78.75">
      <c r="A36" s="422" t="s">
        <v>418</v>
      </c>
      <c r="B36" s="422" t="s">
        <v>446</v>
      </c>
      <c r="C36" s="422" t="s">
        <v>372</v>
      </c>
      <c r="D36" s="542" t="s">
        <v>416</v>
      </c>
      <c r="E36" s="475" t="s">
        <v>112</v>
      </c>
      <c r="F36" s="481"/>
      <c r="G36" s="481"/>
      <c r="H36" s="482"/>
      <c r="I36" s="483">
        <v>45000</v>
      </c>
    </row>
    <row r="37" spans="1:9" ht="16.5" thickBot="1">
      <c r="A37" s="577">
        <v>2414060</v>
      </c>
      <c r="B37" s="576" t="s">
        <v>93</v>
      </c>
      <c r="C37" s="576" t="s">
        <v>408</v>
      </c>
      <c r="D37" s="578" t="s">
        <v>409</v>
      </c>
      <c r="E37" s="579" t="s">
        <v>112</v>
      </c>
      <c r="F37" s="361"/>
      <c r="G37" s="361"/>
      <c r="H37" s="361"/>
      <c r="I37" s="361">
        <v>33000</v>
      </c>
    </row>
    <row r="38" spans="1:9" ht="81.75" thickBot="1">
      <c r="A38" s="580" t="s">
        <v>227</v>
      </c>
      <c r="B38" s="581"/>
      <c r="C38" s="581"/>
      <c r="D38" s="582" t="s">
        <v>441</v>
      </c>
      <c r="E38" s="583"/>
      <c r="F38" s="584"/>
      <c r="G38" s="584"/>
      <c r="H38" s="584"/>
      <c r="I38" s="585">
        <v>291000</v>
      </c>
    </row>
    <row r="39" spans="1:9" ht="78.75" thickBot="1">
      <c r="A39" s="590" t="s">
        <v>228</v>
      </c>
      <c r="B39" s="591"/>
      <c r="C39" s="591"/>
      <c r="D39" s="592" t="s">
        <v>441</v>
      </c>
      <c r="E39" s="593"/>
      <c r="F39" s="594"/>
      <c r="G39" s="594"/>
      <c r="H39" s="594"/>
      <c r="I39" s="595">
        <v>291000</v>
      </c>
    </row>
    <row r="40" spans="1:9" ht="47.25">
      <c r="A40" s="586" t="s">
        <v>169</v>
      </c>
      <c r="B40" s="586" t="s">
        <v>170</v>
      </c>
      <c r="C40" s="586" t="s">
        <v>446</v>
      </c>
      <c r="D40" s="587" t="s">
        <v>87</v>
      </c>
      <c r="E40" s="588" t="s">
        <v>88</v>
      </c>
      <c r="F40" s="363"/>
      <c r="G40" s="363"/>
      <c r="H40" s="363"/>
      <c r="I40" s="589">
        <v>291000</v>
      </c>
    </row>
    <row r="41" spans="1:9" ht="18.75">
      <c r="A41" s="389"/>
      <c r="B41" s="686" t="s">
        <v>114</v>
      </c>
      <c r="C41" s="686"/>
      <c r="D41" s="686"/>
      <c r="E41" s="686"/>
      <c r="F41" s="571"/>
      <c r="G41" s="572"/>
      <c r="H41" s="572"/>
      <c r="I41" s="571">
        <f>I11+I34+I2+I31+I21+I38</f>
        <v>1370713</v>
      </c>
    </row>
    <row r="42" spans="6:9" ht="12.75">
      <c r="F42" s="211"/>
      <c r="G42" s="211"/>
      <c r="H42" s="211"/>
      <c r="I42" s="211"/>
    </row>
    <row r="43" spans="4:9" ht="18.75">
      <c r="D43" s="168" t="s">
        <v>351</v>
      </c>
      <c r="F43" s="211"/>
      <c r="G43" s="168" t="s">
        <v>424</v>
      </c>
      <c r="H43" s="211"/>
      <c r="I43" s="211"/>
    </row>
    <row r="44" spans="6:9" ht="12.75">
      <c r="F44" s="211"/>
      <c r="G44" s="211"/>
      <c r="H44" s="211"/>
      <c r="I44" s="211"/>
    </row>
    <row r="45" spans="6:9" ht="12.75">
      <c r="F45" s="211"/>
      <c r="G45" s="211"/>
      <c r="H45" s="211"/>
      <c r="I45" s="211"/>
    </row>
    <row r="46" spans="6:9" ht="12.75">
      <c r="F46" s="211"/>
      <c r="G46" s="211"/>
      <c r="H46" s="211"/>
      <c r="I46" s="211"/>
    </row>
    <row r="47" spans="6:9" ht="12.75">
      <c r="F47" s="211"/>
      <c r="G47" s="211"/>
      <c r="H47" s="211"/>
      <c r="I47" s="211"/>
    </row>
    <row r="48" spans="6:9" ht="12.75">
      <c r="F48" s="211"/>
      <c r="G48" s="211"/>
      <c r="H48" s="211"/>
      <c r="I48" s="211"/>
    </row>
    <row r="49" spans="6:9" ht="12.75">
      <c r="F49" s="211"/>
      <c r="G49" s="211"/>
      <c r="H49" s="211"/>
      <c r="I49" s="211"/>
    </row>
    <row r="50" spans="6:9" ht="12.75">
      <c r="F50" s="211"/>
      <c r="G50" s="211"/>
      <c r="H50" s="211"/>
      <c r="I50" s="211"/>
    </row>
    <row r="51" spans="6:9" ht="12.75">
      <c r="F51" s="211"/>
      <c r="G51" s="211"/>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sheetData>
  <sheetProtection/>
  <mergeCells count="20">
    <mergeCell ref="F1:I1"/>
    <mergeCell ref="A8:A9"/>
    <mergeCell ref="A15:A17"/>
    <mergeCell ref="A28:A30"/>
    <mergeCell ref="B28:B30"/>
    <mergeCell ref="C28:C30"/>
    <mergeCell ref="D28:D30"/>
    <mergeCell ref="C15:C17"/>
    <mergeCell ref="D15:D17"/>
    <mergeCell ref="B8:B9"/>
    <mergeCell ref="B41:E41"/>
    <mergeCell ref="B5:I6"/>
    <mergeCell ref="I8:I9"/>
    <mergeCell ref="H8:H9"/>
    <mergeCell ref="E8:E9"/>
    <mergeCell ref="F8:F9"/>
    <mergeCell ref="G8:G9"/>
    <mergeCell ref="C8:C9"/>
    <mergeCell ref="D8:D9"/>
    <mergeCell ref="B15:B17"/>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2"/>
  <sheetViews>
    <sheetView showZeros="0" view="pageBreakPreview" zoomScale="75" zoomScaleNormal="50" zoomScaleSheetLayoutView="75" zoomScalePageLayoutView="0" workbookViewId="0" topLeftCell="B1">
      <pane ySplit="5" topLeftCell="A16"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36.5" customHeight="1">
      <c r="C1" s="215"/>
      <c r="D1" s="215"/>
      <c r="E1" s="216"/>
      <c r="F1" s="215"/>
      <c r="G1" s="709" t="s">
        <v>513</v>
      </c>
      <c r="H1" s="709"/>
      <c r="I1" s="709"/>
    </row>
    <row r="2" spans="3:15" ht="75" customHeight="1">
      <c r="C2" s="711" t="s">
        <v>423</v>
      </c>
      <c r="D2" s="711"/>
      <c r="E2" s="711"/>
      <c r="F2" s="711"/>
      <c r="G2" s="711"/>
      <c r="H2" s="711"/>
      <c r="I2" s="711"/>
      <c r="O2" s="218"/>
    </row>
    <row r="3" spans="3:21" ht="16.5" customHeight="1" thickBot="1">
      <c r="C3" s="219"/>
      <c r="D3" s="219"/>
      <c r="E3" s="710"/>
      <c r="F3" s="710"/>
      <c r="G3" s="710"/>
      <c r="H3" s="710"/>
      <c r="I3" s="220" t="s">
        <v>352</v>
      </c>
      <c r="U3" s="407"/>
    </row>
    <row r="4" spans="2:9" ht="92.25" customHeight="1" thickBot="1">
      <c r="B4" s="209" t="s">
        <v>140</v>
      </c>
      <c r="C4" s="209" t="s">
        <v>6</v>
      </c>
      <c r="D4" s="209" t="s">
        <v>104</v>
      </c>
      <c r="E4" s="221" t="s">
        <v>353</v>
      </c>
      <c r="F4" s="222" t="s">
        <v>115</v>
      </c>
      <c r="G4" s="223" t="s">
        <v>230</v>
      </c>
      <c r="H4" s="224" t="s">
        <v>231</v>
      </c>
      <c r="I4" s="225" t="s">
        <v>312</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371</v>
      </c>
      <c r="C6" s="434"/>
      <c r="D6" s="434"/>
      <c r="E6" s="435" t="s">
        <v>370</v>
      </c>
      <c r="F6" s="436"/>
      <c r="G6" s="437">
        <f>G7</f>
        <v>6042800</v>
      </c>
      <c r="H6" s="437">
        <f>H7</f>
        <v>492900</v>
      </c>
      <c r="I6" s="490">
        <f>I7</f>
        <v>6535700</v>
      </c>
    </row>
    <row r="7" spans="1:9" s="233" customFormat="1" ht="32.25" customHeight="1" thickBot="1">
      <c r="A7" s="226"/>
      <c r="B7" s="439" t="s">
        <v>141</v>
      </c>
      <c r="C7" s="440"/>
      <c r="D7" s="440"/>
      <c r="E7" s="441" t="s">
        <v>370</v>
      </c>
      <c r="F7" s="442"/>
      <c r="G7" s="443">
        <f>SUM(G8:G22)</f>
        <v>6042800</v>
      </c>
      <c r="H7" s="443">
        <f>SUM(H8:H21)</f>
        <v>492900</v>
      </c>
      <c r="I7" s="491">
        <f>G7+H7</f>
        <v>6535700</v>
      </c>
    </row>
    <row r="8" spans="1:9" s="233" customFormat="1" ht="111.75" customHeight="1">
      <c r="A8" s="226"/>
      <c r="B8" s="369" t="s">
        <v>147</v>
      </c>
      <c r="C8" s="484" t="s">
        <v>126</v>
      </c>
      <c r="D8" s="485" t="s">
        <v>395</v>
      </c>
      <c r="E8" s="486" t="s">
        <v>146</v>
      </c>
      <c r="F8" s="487" t="s">
        <v>40</v>
      </c>
      <c r="G8" s="488">
        <v>35000</v>
      </c>
      <c r="H8" s="489"/>
      <c r="I8" s="392">
        <f aca="true" t="shared" si="0" ref="I8:I55">G8+H8</f>
        <v>35000</v>
      </c>
    </row>
    <row r="9" spans="1:9" s="233" customFormat="1" ht="69.75" customHeight="1">
      <c r="A9" s="226"/>
      <c r="B9" s="369" t="s">
        <v>148</v>
      </c>
      <c r="C9" s="366">
        <v>3400</v>
      </c>
      <c r="D9" s="367" t="s">
        <v>374</v>
      </c>
      <c r="E9" s="234" t="s">
        <v>375</v>
      </c>
      <c r="F9" s="237" t="s">
        <v>116</v>
      </c>
      <c r="G9" s="394">
        <v>170000</v>
      </c>
      <c r="H9" s="368">
        <v>0</v>
      </c>
      <c r="I9" s="394">
        <f>G9+H9</f>
        <v>170000</v>
      </c>
    </row>
    <row r="10" spans="1:9" s="233" customFormat="1" ht="59.25" customHeight="1">
      <c r="A10" s="226"/>
      <c r="B10" s="369" t="s">
        <v>426</v>
      </c>
      <c r="C10" s="366">
        <v>6054</v>
      </c>
      <c r="D10" s="367" t="s">
        <v>378</v>
      </c>
      <c r="E10" s="234" t="s">
        <v>427</v>
      </c>
      <c r="F10" s="237" t="s">
        <v>436</v>
      </c>
      <c r="G10" s="394">
        <v>130000</v>
      </c>
      <c r="H10" s="368"/>
      <c r="I10" s="394">
        <f>G10+H10</f>
        <v>130000</v>
      </c>
    </row>
    <row r="11" spans="1:9" s="233" customFormat="1" ht="56.25" customHeight="1">
      <c r="A11" s="226"/>
      <c r="B11" s="369" t="s">
        <v>149</v>
      </c>
      <c r="C11" s="373">
        <v>6060</v>
      </c>
      <c r="D11" s="374" t="s">
        <v>378</v>
      </c>
      <c r="E11" s="238" t="s">
        <v>379</v>
      </c>
      <c r="F11" s="237" t="s">
        <v>39</v>
      </c>
      <c r="G11" s="372">
        <v>100000</v>
      </c>
      <c r="H11" s="239"/>
      <c r="I11" s="392">
        <f t="shared" si="0"/>
        <v>100000</v>
      </c>
    </row>
    <row r="12" spans="1:9" s="233" customFormat="1" ht="63.75" customHeight="1">
      <c r="A12" s="226"/>
      <c r="B12" s="369" t="s">
        <v>149</v>
      </c>
      <c r="C12" s="373">
        <v>6060</v>
      </c>
      <c r="D12" s="374" t="s">
        <v>378</v>
      </c>
      <c r="E12" s="238" t="s">
        <v>379</v>
      </c>
      <c r="F12" s="237" t="s">
        <v>469</v>
      </c>
      <c r="G12" s="372">
        <v>2787000</v>
      </c>
      <c r="H12" s="239"/>
      <c r="I12" s="392">
        <f t="shared" si="0"/>
        <v>2787000</v>
      </c>
    </row>
    <row r="13" spans="1:9" s="233" customFormat="1" ht="96.75" customHeight="1">
      <c r="A13" s="226"/>
      <c r="B13" s="369" t="s">
        <v>154</v>
      </c>
      <c r="C13" s="373">
        <v>6430</v>
      </c>
      <c r="D13" s="374" t="s">
        <v>381</v>
      </c>
      <c r="E13" s="238" t="s">
        <v>382</v>
      </c>
      <c r="F13" s="237" t="s">
        <v>2</v>
      </c>
      <c r="G13" s="311"/>
      <c r="H13" s="372">
        <v>206000</v>
      </c>
      <c r="I13" s="393">
        <f t="shared" si="0"/>
        <v>206000</v>
      </c>
    </row>
    <row r="14" spans="1:9" s="233" customFormat="1" ht="66.75" customHeight="1">
      <c r="A14" s="226"/>
      <c r="B14" s="369" t="s">
        <v>155</v>
      </c>
      <c r="C14" s="376" t="s">
        <v>131</v>
      </c>
      <c r="D14" s="377" t="s">
        <v>151</v>
      </c>
      <c r="E14" s="240" t="s">
        <v>152</v>
      </c>
      <c r="F14" s="241" t="s">
        <v>7</v>
      </c>
      <c r="G14" s="375">
        <v>198600</v>
      </c>
      <c r="H14" s="314"/>
      <c r="I14" s="392">
        <f t="shared" si="0"/>
        <v>198600</v>
      </c>
    </row>
    <row r="15" spans="1:9" s="233" customFormat="1" ht="83.25" customHeight="1">
      <c r="A15" s="226"/>
      <c r="B15" s="369" t="s">
        <v>156</v>
      </c>
      <c r="C15" s="376" t="s">
        <v>132</v>
      </c>
      <c r="D15" s="377" t="s">
        <v>384</v>
      </c>
      <c r="E15" s="240" t="s">
        <v>157</v>
      </c>
      <c r="F15" s="241" t="s">
        <v>507</v>
      </c>
      <c r="G15" s="375">
        <v>2500000</v>
      </c>
      <c r="H15" s="314"/>
      <c r="I15" s="392">
        <f t="shared" si="0"/>
        <v>2500000</v>
      </c>
    </row>
    <row r="16" spans="1:9" s="233" customFormat="1" ht="62.25" customHeight="1">
      <c r="A16" s="226"/>
      <c r="B16" s="369" t="s">
        <v>158</v>
      </c>
      <c r="C16" s="376" t="s">
        <v>133</v>
      </c>
      <c r="D16" s="371" t="s">
        <v>385</v>
      </c>
      <c r="E16" s="236" t="s">
        <v>23</v>
      </c>
      <c r="F16" s="237" t="s">
        <v>495</v>
      </c>
      <c r="G16" s="378">
        <v>20000</v>
      </c>
      <c r="H16" s="314"/>
      <c r="I16" s="392">
        <f t="shared" si="0"/>
        <v>20000</v>
      </c>
    </row>
    <row r="17" spans="1:9" s="233" customFormat="1" ht="62.25" customHeight="1" hidden="1">
      <c r="A17" s="226"/>
      <c r="B17" s="408" t="s">
        <v>24</v>
      </c>
      <c r="C17" s="409" t="s">
        <v>25</v>
      </c>
      <c r="D17" s="312" t="s">
        <v>113</v>
      </c>
      <c r="E17" s="410" t="s">
        <v>26</v>
      </c>
      <c r="F17" s="411" t="s">
        <v>3</v>
      </c>
      <c r="G17" s="412"/>
      <c r="H17" s="413"/>
      <c r="I17" s="414">
        <f t="shared" si="0"/>
        <v>0</v>
      </c>
    </row>
    <row r="18" spans="1:9" s="233" customFormat="1" ht="62.25" customHeight="1">
      <c r="A18" s="226"/>
      <c r="B18" s="369" t="s">
        <v>24</v>
      </c>
      <c r="C18" s="376" t="s">
        <v>25</v>
      </c>
      <c r="D18" s="371" t="s">
        <v>113</v>
      </c>
      <c r="E18" s="236" t="s">
        <v>466</v>
      </c>
      <c r="F18" s="237" t="s">
        <v>436</v>
      </c>
      <c r="G18" s="412"/>
      <c r="H18" s="556">
        <v>60000</v>
      </c>
      <c r="I18" s="392">
        <v>60000</v>
      </c>
    </row>
    <row r="19" spans="1:9" s="233" customFormat="1" ht="96.75" customHeight="1">
      <c r="A19" s="226"/>
      <c r="B19" s="369" t="s">
        <v>160</v>
      </c>
      <c r="C19" s="370" t="s">
        <v>134</v>
      </c>
      <c r="D19" s="371" t="s">
        <v>386</v>
      </c>
      <c r="E19" s="236" t="s">
        <v>387</v>
      </c>
      <c r="F19" s="237" t="s">
        <v>508</v>
      </c>
      <c r="G19" s="372">
        <v>60000</v>
      </c>
      <c r="H19" s="239"/>
      <c r="I19" s="392">
        <f>G19+H19</f>
        <v>60000</v>
      </c>
    </row>
    <row r="20" spans="1:9" s="233" customFormat="1" ht="62.25" customHeight="1">
      <c r="A20" s="226"/>
      <c r="B20" s="369" t="s">
        <v>161</v>
      </c>
      <c r="C20" s="370" t="s">
        <v>135</v>
      </c>
      <c r="D20" s="371" t="s">
        <v>388</v>
      </c>
      <c r="E20" s="236" t="s">
        <v>8</v>
      </c>
      <c r="F20" s="237" t="s">
        <v>12</v>
      </c>
      <c r="G20" s="379"/>
      <c r="H20" s="378">
        <v>199000</v>
      </c>
      <c r="I20" s="393">
        <f t="shared" si="0"/>
        <v>199000</v>
      </c>
    </row>
    <row r="21" spans="1:9" s="233" customFormat="1" ht="84" customHeight="1">
      <c r="A21" s="226"/>
      <c r="B21" s="415" t="s">
        <v>162</v>
      </c>
      <c r="C21" s="395" t="s">
        <v>13</v>
      </c>
      <c r="D21" s="377" t="s">
        <v>163</v>
      </c>
      <c r="E21" s="240" t="s">
        <v>164</v>
      </c>
      <c r="F21" s="241" t="s">
        <v>4</v>
      </c>
      <c r="G21" s="492"/>
      <c r="H21" s="375">
        <v>27900</v>
      </c>
      <c r="I21" s="394">
        <f t="shared" si="0"/>
        <v>27900</v>
      </c>
    </row>
    <row r="22" spans="1:9" s="233" customFormat="1" ht="84" customHeight="1" thickBot="1">
      <c r="A22" s="226"/>
      <c r="B22" s="538" t="s">
        <v>161</v>
      </c>
      <c r="C22" s="540" t="s">
        <v>135</v>
      </c>
      <c r="D22" s="540" t="s">
        <v>388</v>
      </c>
      <c r="E22" s="539" t="s">
        <v>389</v>
      </c>
      <c r="F22" s="241" t="s">
        <v>460</v>
      </c>
      <c r="G22" s="375">
        <v>42200</v>
      </c>
      <c r="H22" s="375"/>
      <c r="I22" s="417">
        <f t="shared" si="0"/>
        <v>42200</v>
      </c>
    </row>
    <row r="23" spans="2:9" s="242" customFormat="1" ht="61.5" customHeight="1">
      <c r="B23" s="477" t="s">
        <v>165</v>
      </c>
      <c r="C23" s="496"/>
      <c r="D23" s="496"/>
      <c r="E23" s="497" t="s">
        <v>391</v>
      </c>
      <c r="F23" s="498"/>
      <c r="G23" s="437">
        <f>G24</f>
        <v>2091800</v>
      </c>
      <c r="H23" s="437">
        <f>H33+H34+H25+H31+H32</f>
        <v>0</v>
      </c>
      <c r="I23" s="499">
        <f t="shared" si="0"/>
        <v>2091800</v>
      </c>
    </row>
    <row r="24" spans="2:9" s="242" customFormat="1" ht="41.25" thickBot="1">
      <c r="B24" s="439" t="s">
        <v>166</v>
      </c>
      <c r="C24" s="500"/>
      <c r="D24" s="500"/>
      <c r="E24" s="501" t="s">
        <v>391</v>
      </c>
      <c r="F24" s="502"/>
      <c r="G24" s="443">
        <f>SUM(G25:G34)</f>
        <v>2091800</v>
      </c>
      <c r="H24" s="443"/>
      <c r="I24" s="491">
        <f t="shared" si="0"/>
        <v>2091800</v>
      </c>
    </row>
    <row r="25" spans="2:9" s="242" customFormat="1" ht="104.25" customHeight="1">
      <c r="B25" s="369" t="s">
        <v>31</v>
      </c>
      <c r="C25" s="493">
        <v>1020</v>
      </c>
      <c r="D25" s="381" t="s">
        <v>393</v>
      </c>
      <c r="E25" s="383" t="s">
        <v>32</v>
      </c>
      <c r="F25" s="244" t="s">
        <v>117</v>
      </c>
      <c r="G25" s="494">
        <v>65000</v>
      </c>
      <c r="H25" s="495"/>
      <c r="I25" s="393">
        <f t="shared" si="0"/>
        <v>65000</v>
      </c>
    </row>
    <row r="26" spans="1:9" ht="61.5" hidden="1" thickBot="1">
      <c r="A26" s="217"/>
      <c r="B26" s="369" t="s">
        <v>18</v>
      </c>
      <c r="C26" s="315" t="s">
        <v>390</v>
      </c>
      <c r="D26" s="246"/>
      <c r="E26" s="247" t="s">
        <v>118</v>
      </c>
      <c r="F26" s="248"/>
      <c r="G26" s="249"/>
      <c r="H26" s="249"/>
      <c r="I26" s="393">
        <f t="shared" si="0"/>
        <v>0</v>
      </c>
    </row>
    <row r="27" spans="2:9" s="243" customFormat="1" ht="18.75" hidden="1">
      <c r="B27" s="369" t="s">
        <v>19</v>
      </c>
      <c r="C27" s="316" t="s">
        <v>119</v>
      </c>
      <c r="D27" s="250"/>
      <c r="E27" s="251" t="s">
        <v>136</v>
      </c>
      <c r="F27" s="245"/>
      <c r="G27" s="252"/>
      <c r="H27" s="252"/>
      <c r="I27" s="393">
        <f t="shared" si="0"/>
        <v>0</v>
      </c>
    </row>
    <row r="28" spans="2:9" s="243" customFormat="1" ht="18.75" hidden="1">
      <c r="B28" s="369" t="s">
        <v>20</v>
      </c>
      <c r="C28" s="316" t="s">
        <v>119</v>
      </c>
      <c r="D28" s="250"/>
      <c r="E28" s="251" t="s">
        <v>136</v>
      </c>
      <c r="F28" s="245"/>
      <c r="G28" s="252"/>
      <c r="H28" s="252"/>
      <c r="I28" s="393">
        <f t="shared" si="0"/>
        <v>0</v>
      </c>
    </row>
    <row r="29" spans="1:9" ht="18.75" hidden="1">
      <c r="A29" s="217"/>
      <c r="B29" s="369" t="s">
        <v>21</v>
      </c>
      <c r="C29" s="317" t="s">
        <v>137</v>
      </c>
      <c r="D29" s="253"/>
      <c r="E29" s="254" t="s">
        <v>138</v>
      </c>
      <c r="F29" s="255"/>
      <c r="G29" s="256"/>
      <c r="H29" s="256"/>
      <c r="I29" s="393">
        <f t="shared" si="0"/>
        <v>0</v>
      </c>
    </row>
    <row r="30" spans="1:9" ht="60.75" customHeight="1">
      <c r="A30" s="217"/>
      <c r="B30" s="119" t="s">
        <v>167</v>
      </c>
      <c r="C30" s="119" t="s">
        <v>402</v>
      </c>
      <c r="D30" s="119" t="s">
        <v>392</v>
      </c>
      <c r="E30" s="129" t="s">
        <v>168</v>
      </c>
      <c r="F30" s="533" t="s">
        <v>479</v>
      </c>
      <c r="G30" s="256">
        <v>649900</v>
      </c>
      <c r="H30" s="256"/>
      <c r="I30" s="393">
        <f t="shared" si="0"/>
        <v>649900</v>
      </c>
    </row>
    <row r="31" spans="1:9" ht="108" customHeight="1">
      <c r="A31" s="217"/>
      <c r="B31" s="369" t="s">
        <v>31</v>
      </c>
      <c r="C31" s="384" t="s">
        <v>43</v>
      </c>
      <c r="D31" s="384" t="s">
        <v>393</v>
      </c>
      <c r="E31" s="238" t="s">
        <v>32</v>
      </c>
      <c r="F31" s="533" t="s">
        <v>479</v>
      </c>
      <c r="G31" s="419">
        <v>1031900</v>
      </c>
      <c r="H31" s="419"/>
      <c r="I31" s="393">
        <f t="shared" si="0"/>
        <v>1031900</v>
      </c>
    </row>
    <row r="32" spans="1:9" ht="101.25" customHeight="1">
      <c r="A32" s="217"/>
      <c r="B32" s="415" t="s">
        <v>31</v>
      </c>
      <c r="C32" s="356" t="s">
        <v>43</v>
      </c>
      <c r="D32" s="357" t="s">
        <v>393</v>
      </c>
      <c r="E32" s="416" t="s">
        <v>32</v>
      </c>
      <c r="F32" s="358" t="s">
        <v>38</v>
      </c>
      <c r="G32" s="359">
        <v>170000</v>
      </c>
      <c r="H32" s="359"/>
      <c r="I32" s="417">
        <v>170000</v>
      </c>
    </row>
    <row r="33" spans="1:9" ht="54.75" customHeight="1">
      <c r="A33" s="217"/>
      <c r="B33" s="387" t="s">
        <v>27</v>
      </c>
      <c r="C33" s="388">
        <v>3140</v>
      </c>
      <c r="D33" s="382" t="s">
        <v>373</v>
      </c>
      <c r="E33" s="418" t="s">
        <v>28</v>
      </c>
      <c r="F33" s="245" t="s">
        <v>37</v>
      </c>
      <c r="G33" s="419">
        <v>80000</v>
      </c>
      <c r="H33" s="419"/>
      <c r="I33" s="394">
        <f>G33+H33</f>
        <v>80000</v>
      </c>
    </row>
    <row r="34" spans="1:9" ht="63.75" customHeight="1" thickBot="1">
      <c r="A34" s="217"/>
      <c r="B34" s="503" t="s">
        <v>29</v>
      </c>
      <c r="C34" s="504">
        <v>5011</v>
      </c>
      <c r="D34" s="421" t="s">
        <v>396</v>
      </c>
      <c r="E34" s="505" t="s">
        <v>30</v>
      </c>
      <c r="F34" s="506" t="s">
        <v>5</v>
      </c>
      <c r="G34" s="507">
        <v>95000</v>
      </c>
      <c r="H34" s="508"/>
      <c r="I34" s="509">
        <f>G34+H34</f>
        <v>95000</v>
      </c>
    </row>
    <row r="35" spans="1:9" ht="81.75" customHeight="1">
      <c r="A35" s="217"/>
      <c r="B35" s="466" t="s">
        <v>187</v>
      </c>
      <c r="C35" s="467"/>
      <c r="D35" s="467"/>
      <c r="E35" s="435" t="s">
        <v>398</v>
      </c>
      <c r="F35" s="498"/>
      <c r="G35" s="511">
        <f>G36</f>
        <v>717084</v>
      </c>
      <c r="H35" s="511">
        <f>H37+H42+H44+H45+H38</f>
        <v>0</v>
      </c>
      <c r="I35" s="512">
        <f t="shared" si="0"/>
        <v>717084</v>
      </c>
    </row>
    <row r="36" spans="1:9" ht="64.5" customHeight="1" thickBot="1">
      <c r="A36" s="217"/>
      <c r="B36" s="439" t="s">
        <v>188</v>
      </c>
      <c r="C36" s="440"/>
      <c r="D36" s="440"/>
      <c r="E36" s="471" t="s">
        <v>398</v>
      </c>
      <c r="F36" s="502"/>
      <c r="G36" s="513">
        <f>SUM(G37:G47)</f>
        <v>717084</v>
      </c>
      <c r="H36" s="513"/>
      <c r="I36" s="514">
        <f t="shared" si="0"/>
        <v>717084</v>
      </c>
    </row>
    <row r="37" spans="1:9" ht="88.5" customHeight="1">
      <c r="A37" s="217"/>
      <c r="B37" s="115" t="s">
        <v>417</v>
      </c>
      <c r="C37" s="115" t="s">
        <v>446</v>
      </c>
      <c r="D37" s="115" t="s">
        <v>372</v>
      </c>
      <c r="E37" s="325" t="s">
        <v>416</v>
      </c>
      <c r="F37" s="487" t="s">
        <v>39</v>
      </c>
      <c r="G37" s="392">
        <v>52000</v>
      </c>
      <c r="H37" s="510"/>
      <c r="I37" s="393">
        <f t="shared" si="0"/>
        <v>52000</v>
      </c>
    </row>
    <row r="38" spans="2:11" s="260" customFormat="1" ht="81.75" customHeight="1">
      <c r="B38" s="415" t="s">
        <v>497</v>
      </c>
      <c r="C38" s="546">
        <v>3033</v>
      </c>
      <c r="D38" s="547" t="s">
        <v>400</v>
      </c>
      <c r="E38" s="420" t="s">
        <v>498</v>
      </c>
      <c r="F38" s="548" t="s">
        <v>1</v>
      </c>
      <c r="G38" s="549">
        <v>10000</v>
      </c>
      <c r="H38" s="549"/>
      <c r="I38" s="417">
        <f>G38+H38</f>
        <v>10000</v>
      </c>
      <c r="K38" s="267"/>
    </row>
    <row r="39" spans="2:11" s="260" customFormat="1" ht="51.75" customHeight="1">
      <c r="B39" s="387" t="s">
        <v>412</v>
      </c>
      <c r="C39" s="599">
        <v>3034</v>
      </c>
      <c r="D39" s="382" t="s">
        <v>400</v>
      </c>
      <c r="E39" s="537" t="s">
        <v>434</v>
      </c>
      <c r="F39" s="600" t="s">
        <v>413</v>
      </c>
      <c r="G39" s="601">
        <v>7184</v>
      </c>
      <c r="H39" s="601"/>
      <c r="I39" s="394">
        <v>7184</v>
      </c>
      <c r="K39" s="267"/>
    </row>
    <row r="40" spans="2:11" s="260" customFormat="1" ht="59.25" customHeight="1">
      <c r="B40" s="157">
        <v>1513037</v>
      </c>
      <c r="C40" s="119" t="s">
        <v>10</v>
      </c>
      <c r="D40" s="119" t="s">
        <v>400</v>
      </c>
      <c r="E40" s="129" t="s">
        <v>11</v>
      </c>
      <c r="F40" s="600" t="s">
        <v>421</v>
      </c>
      <c r="G40" s="601">
        <v>20000</v>
      </c>
      <c r="H40" s="601"/>
      <c r="I40" s="394">
        <v>20000</v>
      </c>
      <c r="K40" s="267"/>
    </row>
    <row r="41" spans="1:9" ht="76.5" customHeight="1">
      <c r="A41" s="217"/>
      <c r="B41" s="596">
        <v>1513050</v>
      </c>
      <c r="C41" s="597" t="s">
        <v>77</v>
      </c>
      <c r="D41" s="597" t="s">
        <v>400</v>
      </c>
      <c r="E41" s="598" t="s">
        <v>214</v>
      </c>
      <c r="F41" s="487" t="s">
        <v>470</v>
      </c>
      <c r="G41" s="392">
        <v>53800</v>
      </c>
      <c r="H41" s="510"/>
      <c r="I41" s="393">
        <f t="shared" si="0"/>
        <v>53800</v>
      </c>
    </row>
    <row r="42" spans="1:9" ht="108" customHeight="1">
      <c r="A42" s="217"/>
      <c r="B42" s="369" t="s">
        <v>33</v>
      </c>
      <c r="C42" s="380">
        <v>3400</v>
      </c>
      <c r="D42" s="381" t="s">
        <v>374</v>
      </c>
      <c r="E42" s="257" t="s">
        <v>375</v>
      </c>
      <c r="F42" s="258" t="s">
        <v>510</v>
      </c>
      <c r="G42" s="385">
        <v>68300</v>
      </c>
      <c r="H42" s="259"/>
      <c r="I42" s="393">
        <f t="shared" si="0"/>
        <v>68300</v>
      </c>
    </row>
    <row r="43" spans="2:9" s="260" customFormat="1" ht="32.25" customHeight="1" hidden="1" thickBot="1">
      <c r="B43" s="369" t="s">
        <v>22</v>
      </c>
      <c r="C43" s="318"/>
      <c r="D43" s="313"/>
      <c r="E43" s="261"/>
      <c r="F43" s="262"/>
      <c r="G43" s="263"/>
      <c r="H43" s="264"/>
      <c r="I43" s="235">
        <f t="shared" si="0"/>
        <v>0</v>
      </c>
    </row>
    <row r="44" spans="2:9" s="260" customFormat="1" ht="65.25" customHeight="1">
      <c r="B44" s="369" t="s">
        <v>33</v>
      </c>
      <c r="C44" s="386">
        <v>3400</v>
      </c>
      <c r="D44" s="374" t="s">
        <v>374</v>
      </c>
      <c r="E44" s="265" t="s">
        <v>375</v>
      </c>
      <c r="F44" s="237" t="s">
        <v>509</v>
      </c>
      <c r="G44" s="372">
        <v>150000</v>
      </c>
      <c r="H44" s="239"/>
      <c r="I44" s="393">
        <f t="shared" si="0"/>
        <v>150000</v>
      </c>
    </row>
    <row r="45" spans="2:9" s="260" customFormat="1" ht="103.5" customHeight="1">
      <c r="B45" s="369" t="s">
        <v>33</v>
      </c>
      <c r="C45" s="386">
        <v>3400</v>
      </c>
      <c r="D45" s="374" t="s">
        <v>374</v>
      </c>
      <c r="E45" s="265" t="s">
        <v>375</v>
      </c>
      <c r="F45" s="391" t="s">
        <v>139</v>
      </c>
      <c r="G45" s="266">
        <v>177000</v>
      </c>
      <c r="H45" s="266"/>
      <c r="I45" s="393">
        <f t="shared" si="0"/>
        <v>177000</v>
      </c>
    </row>
    <row r="46" spans="2:9" s="260" customFormat="1" ht="72" customHeight="1">
      <c r="B46" s="369" t="s">
        <v>33</v>
      </c>
      <c r="C46" s="388">
        <v>3400</v>
      </c>
      <c r="D46" s="382" t="s">
        <v>374</v>
      </c>
      <c r="E46" s="418" t="s">
        <v>375</v>
      </c>
      <c r="F46" s="391" t="s">
        <v>435</v>
      </c>
      <c r="G46" s="266">
        <v>28800</v>
      </c>
      <c r="H46" s="266"/>
      <c r="I46" s="394">
        <f t="shared" si="0"/>
        <v>28800</v>
      </c>
    </row>
    <row r="47" spans="2:9" s="260" customFormat="1" ht="108" customHeight="1" thickBot="1">
      <c r="B47" s="345">
        <v>1513181</v>
      </c>
      <c r="C47" s="119" t="s">
        <v>81</v>
      </c>
      <c r="D47" s="119" t="s">
        <v>402</v>
      </c>
      <c r="E47" s="129" t="s">
        <v>218</v>
      </c>
      <c r="F47" s="551" t="s">
        <v>323</v>
      </c>
      <c r="G47" s="392">
        <v>150000</v>
      </c>
      <c r="H47" s="392"/>
      <c r="I47" s="552">
        <f t="shared" si="0"/>
        <v>150000</v>
      </c>
    </row>
    <row r="48" spans="2:9" s="260" customFormat="1" ht="84" customHeight="1">
      <c r="B48" s="477" t="s">
        <v>220</v>
      </c>
      <c r="C48" s="478"/>
      <c r="D48" s="478"/>
      <c r="E48" s="435" t="s">
        <v>405</v>
      </c>
      <c r="F48" s="479"/>
      <c r="G48" s="511">
        <f>G49</f>
        <v>115000</v>
      </c>
      <c r="H48" s="511">
        <f>H50+H51</f>
        <v>0</v>
      </c>
      <c r="I48" s="512">
        <f t="shared" si="0"/>
        <v>115000</v>
      </c>
    </row>
    <row r="49" spans="2:9" s="260" customFormat="1" ht="72.75" customHeight="1" thickBot="1">
      <c r="B49" s="439" t="s">
        <v>221</v>
      </c>
      <c r="C49" s="440"/>
      <c r="D49" s="440"/>
      <c r="E49" s="471" t="s">
        <v>405</v>
      </c>
      <c r="F49" s="480"/>
      <c r="G49" s="513">
        <f>G50+G51</f>
        <v>115000</v>
      </c>
      <c r="H49" s="513"/>
      <c r="I49" s="514">
        <f t="shared" si="0"/>
        <v>115000</v>
      </c>
    </row>
    <row r="50" spans="2:9" s="260" customFormat="1" ht="75.75" customHeight="1">
      <c r="B50" s="369" t="s">
        <v>34</v>
      </c>
      <c r="C50" s="515">
        <v>4030</v>
      </c>
      <c r="D50" s="516" t="s">
        <v>406</v>
      </c>
      <c r="E50" s="517" t="s">
        <v>407</v>
      </c>
      <c r="F50" s="518" t="s">
        <v>461</v>
      </c>
      <c r="G50" s="519">
        <v>80000</v>
      </c>
      <c r="H50" s="519"/>
      <c r="I50" s="393">
        <f t="shared" si="0"/>
        <v>80000</v>
      </c>
    </row>
    <row r="51" spans="2:9" s="260" customFormat="1" ht="65.25" customHeight="1" thickBot="1">
      <c r="B51" s="415" t="s">
        <v>35</v>
      </c>
      <c r="C51" s="520">
        <v>4040</v>
      </c>
      <c r="D51" s="503" t="s">
        <v>222</v>
      </c>
      <c r="E51" s="521" t="s">
        <v>36</v>
      </c>
      <c r="F51" s="530" t="s">
        <v>496</v>
      </c>
      <c r="G51" s="390">
        <v>35000</v>
      </c>
      <c r="H51" s="390"/>
      <c r="I51" s="417">
        <f t="shared" si="0"/>
        <v>35000</v>
      </c>
    </row>
    <row r="52" spans="2:9" s="260" customFormat="1" ht="65.25" customHeight="1">
      <c r="B52" s="338" t="s">
        <v>227</v>
      </c>
      <c r="C52" s="338"/>
      <c r="D52" s="338"/>
      <c r="E52" s="321" t="s">
        <v>441</v>
      </c>
      <c r="F52" s="479"/>
      <c r="G52" s="511">
        <v>22000</v>
      </c>
      <c r="H52" s="511"/>
      <c r="I52" s="512">
        <v>22000</v>
      </c>
    </row>
    <row r="53" spans="2:9" s="260" customFormat="1" ht="65.25" customHeight="1" thickBot="1">
      <c r="B53" s="401" t="s">
        <v>228</v>
      </c>
      <c r="C53" s="401"/>
      <c r="D53" s="401"/>
      <c r="E53" s="402" t="s">
        <v>441</v>
      </c>
      <c r="F53" s="480"/>
      <c r="G53" s="513">
        <v>22000</v>
      </c>
      <c r="H53" s="513"/>
      <c r="I53" s="514">
        <v>22000</v>
      </c>
    </row>
    <row r="54" spans="2:9" s="260" customFormat="1" ht="89.25" customHeight="1" thickBot="1">
      <c r="B54" s="557" t="s">
        <v>363</v>
      </c>
      <c r="C54" s="557" t="s">
        <v>364</v>
      </c>
      <c r="D54" s="557" t="s">
        <v>446</v>
      </c>
      <c r="E54" s="558" t="s">
        <v>365</v>
      </c>
      <c r="F54" s="567" t="s">
        <v>367</v>
      </c>
      <c r="G54" s="568">
        <v>22000</v>
      </c>
      <c r="H54" s="568"/>
      <c r="I54" s="569">
        <v>22000</v>
      </c>
    </row>
    <row r="55" spans="1:9" ht="33" customHeight="1" thickBot="1">
      <c r="A55" s="217"/>
      <c r="B55" s="522"/>
      <c r="C55" s="523"/>
      <c r="D55" s="524"/>
      <c r="E55" s="525" t="s">
        <v>448</v>
      </c>
      <c r="F55" s="526"/>
      <c r="G55" s="527">
        <f>G6+G23+G35+G48</f>
        <v>8966684</v>
      </c>
      <c r="H55" s="527">
        <f>H6+H23+H35+H48</f>
        <v>492900</v>
      </c>
      <c r="I55" s="528">
        <f t="shared" si="0"/>
        <v>9459584</v>
      </c>
    </row>
    <row r="56" spans="1:9" ht="14.25">
      <c r="A56" s="217"/>
      <c r="B56" s="217"/>
      <c r="C56" s="268"/>
      <c r="D56" s="268"/>
      <c r="E56" s="269"/>
      <c r="F56" s="269"/>
      <c r="G56" s="270"/>
      <c r="H56" s="270"/>
      <c r="I56" s="270"/>
    </row>
    <row r="57" spans="1:9" ht="24.75" customHeight="1">
      <c r="A57" s="217"/>
      <c r="B57" s="217"/>
      <c r="C57" s="271"/>
      <c r="D57" s="271"/>
      <c r="E57" s="545" t="s">
        <v>351</v>
      </c>
      <c r="F57" s="216"/>
      <c r="G57" s="272"/>
      <c r="H57" s="544" t="s">
        <v>424</v>
      </c>
      <c r="I57" s="272"/>
    </row>
    <row r="58" spans="1:9" ht="12.75">
      <c r="A58" s="217"/>
      <c r="B58" s="217"/>
      <c r="C58" s="271"/>
      <c r="D58" s="271"/>
      <c r="E58" s="216"/>
      <c r="F58" s="216"/>
      <c r="G58" s="272"/>
      <c r="H58" s="272"/>
      <c r="I58" s="272"/>
    </row>
    <row r="59" spans="1:9" ht="12.75">
      <c r="A59" s="217"/>
      <c r="B59" s="217"/>
      <c r="C59" s="271"/>
      <c r="D59" s="271"/>
      <c r="E59" s="216"/>
      <c r="F59" s="216"/>
      <c r="G59" s="272"/>
      <c r="H59" s="272"/>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3:9" ht="12.75">
      <c r="C85" s="271"/>
      <c r="D85" s="271"/>
      <c r="E85" s="216"/>
      <c r="F85" s="216"/>
      <c r="G85" s="272"/>
      <c r="H85" s="272"/>
      <c r="I85" s="272"/>
    </row>
    <row r="86" spans="3:9" ht="12.75">
      <c r="C86" s="215"/>
      <c r="D86" s="215"/>
      <c r="E86" s="216"/>
      <c r="F86" s="216"/>
      <c r="G86" s="273"/>
      <c r="H86" s="273"/>
      <c r="I86" s="273"/>
    </row>
    <row r="87" spans="3:9" ht="12.75">
      <c r="C87" s="215"/>
      <c r="D87" s="215"/>
      <c r="E87" s="216"/>
      <c r="F87" s="216"/>
      <c r="G87" s="273"/>
      <c r="H87" s="273"/>
      <c r="I87" s="273"/>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ht="12.75">
      <c r="F129" s="275"/>
    </row>
    <row r="130" ht="12.75">
      <c r="F130" s="275"/>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0" r:id="rId1"/>
  <headerFooter alignWithMargins="0">
    <oddFooter>&amp;C&amp;P
</oddFooter>
  </headerFooter>
  <rowBreaks count="1" manualBreakCount="1">
    <brk id="3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2017-08-03T16:23:00Z</cp:lastPrinted>
  <dcterms:created xsi:type="dcterms:W3CDTF">2004-10-20T08:35:41Z</dcterms:created>
  <dcterms:modified xsi:type="dcterms:W3CDTF">2017-08-03T16:23:37Z</dcterms:modified>
  <cp:category/>
  <cp:version/>
  <cp:contentType/>
  <cp:contentStatus/>
</cp:coreProperties>
</file>